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898274E0-BE70-4C74-BE08-F6CC8A617043}" xr6:coauthVersionLast="47" xr6:coauthVersionMax="47" xr10:uidLastSave="{00000000-0000-0000-0000-000000000000}"/>
  <bookViews>
    <workbookView xWindow="-110" yWindow="-110" windowWidth="19420" windowHeight="10420" xr2:uid="{00000000-000D-0000-FFFF-FFFF00000000}"/>
  </bookViews>
  <sheets>
    <sheet name="Vista Calendario" sheetId="3" r:id="rId1"/>
    <sheet name="Seguimiento de bajas del emplea" sheetId="1" r:id="rId2"/>
    <sheet name="Lista de empleados" sheetId="2" r:id="rId3"/>
    <sheet name="Tipos de baja" sheetId="4" r:id="rId4"/>
    <sheet name="Días festivos de la empresa" sheetId="5" r:id="rId5"/>
  </sheets>
  <definedNames>
    <definedName name="_xlnm._FilterDatabase" localSheetId="0" hidden="1">'Vista Calendario'!$H$19:$K$22</definedName>
    <definedName name="Calendar_Year">'Vista Calendario'!$C$3</definedName>
    <definedName name="ColumnTitle3">Empleados[[#Headers],[Nombres de los empleados]]</definedName>
    <definedName name="ColumnTitle4">LeaveTypes[[#Headers],[Lista de tipos de baja]]</definedName>
    <definedName name="ColumnTitleRegion..AC22.1">'Vista Calendario'!$C$19:$E$19</definedName>
    <definedName name="lstEDates">LeaveTracker[Fecha de finalización]</definedName>
    <definedName name="lstEmployees">Empleados[Nombres de los empleados]</definedName>
    <definedName name="lstEmpNames">LeaveTracker[Nombre del empleado]</definedName>
    <definedName name="lstHolidays">CompanyHolidays[Días festivos de la empresa]</definedName>
    <definedName name="lstHolidayTypes">LeaveTypes[Lista de tipos de baja]</definedName>
    <definedName name="lstHTypes">LeaveTracker[Tipo de baja]</definedName>
    <definedName name="lstSdates">LeaveTracker[Fecha de inicio]</definedName>
    <definedName name="Título1">AttendanceRecord[[#Headers],[Día de la semana o mes]]</definedName>
    <definedName name="Título2">LeaveTracker[[#Headers],[Nombre del empleado]]</definedName>
    <definedName name="TítuloDeColumna5">CompanyHolidays[[#Headers],[Días festivos de la empresa]]</definedName>
    <definedName name="valSelEmployee">'Vista Calendario'!$C$2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24" i="1"/>
  <c r="D22" i="1"/>
  <c r="D21" i="1"/>
  <c r="D20" i="1"/>
  <c r="D19" i="1"/>
  <c r="D18" i="1"/>
  <c r="D12" i="1"/>
  <c r="D9" i="1"/>
  <c r="D8" i="1"/>
  <c r="D7" i="1"/>
  <c r="C22" i="1"/>
  <c r="C24" i="1"/>
  <c r="C21" i="1"/>
  <c r="C20" i="1"/>
  <c r="C19" i="1"/>
  <c r="C18" i="1"/>
  <c r="C12" i="1"/>
  <c r="C11" i="1"/>
  <c r="C9" i="1"/>
  <c r="C8" i="1"/>
  <c r="C7" i="1"/>
  <c r="B9" i="5"/>
  <c r="B8" i="5"/>
  <c r="B7" i="5"/>
  <c r="B6" i="5"/>
  <c r="B5" i="5"/>
  <c r="B4" i="5"/>
  <c r="D4" i="1"/>
  <c r="D5" i="1"/>
  <c r="D6" i="1"/>
  <c r="D10" i="1"/>
  <c r="D13" i="1"/>
  <c r="D14" i="1"/>
  <c r="D15" i="1"/>
  <c r="D16" i="1"/>
  <c r="D17" i="1"/>
  <c r="D23" i="1"/>
  <c r="D25" i="1"/>
  <c r="D26" i="1"/>
  <c r="C4" i="1"/>
  <c r="C5" i="1"/>
  <c r="C6" i="1"/>
  <c r="C10" i="1"/>
  <c r="C13" i="1"/>
  <c r="C14" i="1"/>
  <c r="C15" i="1"/>
  <c r="C16" i="1"/>
  <c r="C17" i="1"/>
  <c r="C23" i="1"/>
  <c r="C25" i="1"/>
  <c r="C26" i="1"/>
  <c r="F26" i="1" l="1"/>
  <c r="F16" i="1"/>
  <c r="F10" i="1"/>
  <c r="F4" i="1"/>
  <c r="F19" i="1"/>
  <c r="F25" i="1"/>
  <c r="F15" i="1"/>
  <c r="F6" i="1"/>
  <c r="F11" i="1"/>
  <c r="F20" i="1"/>
  <c r="F22" i="1"/>
  <c r="F23" i="1"/>
  <c r="F14" i="1"/>
  <c r="F5" i="1"/>
  <c r="F7" i="1"/>
  <c r="F12" i="1"/>
  <c r="F21" i="1"/>
  <c r="F9" i="1"/>
  <c r="F17" i="1"/>
  <c r="F13" i="1"/>
  <c r="F8" i="1"/>
  <c r="F18" i="1"/>
  <c r="F24" i="1"/>
  <c r="C3" i="3"/>
  <c r="C6" i="3" l="1"/>
  <c r="C7" i="3"/>
  <c r="C8" i="3"/>
  <c r="C9" i="3"/>
  <c r="C10" i="3"/>
  <c r="C11" i="3"/>
  <c r="C12" i="3"/>
  <c r="C13" i="3"/>
  <c r="C14" i="3"/>
  <c r="C15" i="3"/>
  <c r="C16" i="3"/>
  <c r="C17" i="3"/>
  <c r="D7" i="3"/>
  <c r="E7" i="3" s="1"/>
  <c r="F7" i="3" s="1"/>
  <c r="D8" i="3"/>
  <c r="E8" i="3" s="1"/>
  <c r="F8" i="3" s="1"/>
  <c r="D16" i="3"/>
  <c r="E16" i="3" s="1"/>
  <c r="F16" i="3" s="1"/>
  <c r="AC20" i="3"/>
  <c r="AC21" i="3"/>
  <c r="X20" i="3"/>
  <c r="X21" i="3"/>
  <c r="X22" i="3" s="1"/>
  <c r="S20" i="3"/>
  <c r="S21" i="3"/>
  <c r="N21" i="3"/>
  <c r="S22" i="3" l="1"/>
  <c r="AC22" i="3"/>
  <c r="N20" i="3"/>
  <c r="N22" i="3" s="1"/>
  <c r="H21" i="3"/>
  <c r="H20" i="3" l="1"/>
  <c r="H22" i="3" s="1"/>
  <c r="D6" i="3"/>
  <c r="E6" i="3" s="1"/>
  <c r="F6" i="3" s="1"/>
  <c r="G6" i="3" l="1"/>
  <c r="H6" i="3" s="1"/>
  <c r="I6" i="3" s="1"/>
  <c r="D17" i="3"/>
  <c r="E17" i="3" s="1"/>
  <c r="F17" i="3" s="1"/>
  <c r="D13" i="3"/>
  <c r="E13" i="3" s="1"/>
  <c r="F13" i="3" s="1"/>
  <c r="G13" i="3" l="1"/>
  <c r="H13" i="3" l="1"/>
  <c r="I13" i="3" l="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D9" i="3"/>
  <c r="E9" i="3" s="1"/>
  <c r="F9" i="3" s="1"/>
  <c r="G9" i="3" s="1"/>
  <c r="G16" i="3" l="1"/>
  <c r="H16" i="3" l="1"/>
  <c r="I16" i="3" s="1"/>
  <c r="D12" i="3"/>
  <c r="E12" i="3" s="1"/>
  <c r="F12" i="3" s="1"/>
  <c r="G12" i="3" s="1"/>
  <c r="H12" i="3" l="1"/>
  <c r="I12" i="3" l="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D10" i="3"/>
  <c r="E10" i="3" s="1"/>
  <c r="F10" i="3" s="1"/>
  <c r="D15" i="3"/>
  <c r="E15" i="3" s="1"/>
  <c r="F15" i="3" s="1"/>
  <c r="D11" i="3"/>
  <c r="E11" i="3" s="1"/>
  <c r="F11" i="3" s="1"/>
  <c r="G11" i="3" l="1"/>
  <c r="H11" i="3" l="1"/>
  <c r="I11" i="3" s="1"/>
  <c r="G7" i="3" l="1"/>
  <c r="H7" i="3" l="1"/>
  <c r="I7" i="3" l="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D14" i="3"/>
  <c r="E14" i="3" s="1"/>
  <c r="F14" i="3" s="1"/>
  <c r="J11" i="3" l="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G14" i="3"/>
  <c r="H14" i="3" l="1"/>
  <c r="I14" i="3" l="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G8" i="3"/>
  <c r="H8" i="3" l="1"/>
  <c r="I8" i="3" l="1"/>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G17" i="3"/>
  <c r="H17" i="3" l="1"/>
  <c r="I17" i="3" l="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G10" i="3"/>
  <c r="H10" i="3" l="1"/>
  <c r="I10" i="3" l="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G15" i="3"/>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H9" i="3" l="1"/>
  <c r="I9" i="3" l="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K6" i="3"/>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l="1"/>
  <c r="C22" i="3" s="1"/>
</calcChain>
</file>

<file path=xl/sharedStrings.xml><?xml version="1.0" encoding="utf-8"?>
<sst xmlns="http://schemas.openxmlformats.org/spreadsheetml/2006/main" count="140" uniqueCount="87">
  <si>
    <t>REGISTRO DE ASISTENCIA DE EMPLEADO</t>
  </si>
  <si>
    <t>Seleccione un empleado:</t>
  </si>
  <si>
    <t>Escriba el año:</t>
  </si>
  <si>
    <t>Día de la semana o mes</t>
  </si>
  <si>
    <t>Enero</t>
  </si>
  <si>
    <t>Febrero</t>
  </si>
  <si>
    <t>Marzo</t>
  </si>
  <si>
    <t>Abril</t>
  </si>
  <si>
    <t>Mayo</t>
  </si>
  <si>
    <t>Junio</t>
  </si>
  <si>
    <t>Julio</t>
  </si>
  <si>
    <t>Agosto</t>
  </si>
  <si>
    <t>Septiembre</t>
  </si>
  <si>
    <t>Octubre</t>
  </si>
  <si>
    <t>Noviembre</t>
  </si>
  <si>
    <t>Diciembre</t>
  </si>
  <si>
    <t>ESTADÍSTICAS CLAVE</t>
  </si>
  <si>
    <t>Empleado 1</t>
  </si>
  <si>
    <t>LUN</t>
  </si>
  <si>
    <t>Días de baja</t>
  </si>
  <si>
    <t>MAR</t>
  </si>
  <si>
    <t>MIÉ</t>
  </si>
  <si>
    <t>JUE</t>
  </si>
  <si>
    <t>VIE</t>
  </si>
  <si>
    <t>SÁB</t>
  </si>
  <si>
    <t>Días laborables</t>
  </si>
  <si>
    <t xml:space="preserve">DOM   </t>
  </si>
  <si>
    <t xml:space="preserve">LUN   </t>
  </si>
  <si>
    <t xml:space="preserve">MAR   </t>
  </si>
  <si>
    <t xml:space="preserve">MIÉ   </t>
  </si>
  <si>
    <t xml:space="preserve">JUE   </t>
  </si>
  <si>
    <t xml:space="preserve">VIE   </t>
  </si>
  <si>
    <t>N.º de días de baja</t>
  </si>
  <si>
    <t xml:space="preserve">SÁB   </t>
  </si>
  <si>
    <t xml:space="preserve">DOM    </t>
  </si>
  <si>
    <t xml:space="preserve">LUN    </t>
  </si>
  <si>
    <t xml:space="preserve">MAR    </t>
  </si>
  <si>
    <t xml:space="preserve">MIÉ    </t>
  </si>
  <si>
    <t>Vacaciones</t>
  </si>
  <si>
    <t xml:space="preserve">JUE    </t>
  </si>
  <si>
    <t xml:space="preserve">VIE    </t>
  </si>
  <si>
    <t xml:space="preserve">SÁB    </t>
  </si>
  <si>
    <t xml:space="preserve">DOM     </t>
  </si>
  <si>
    <t xml:space="preserve">LUN     </t>
  </si>
  <si>
    <t>Permiso por defunción</t>
  </si>
  <si>
    <t xml:space="preserve">MAR     </t>
  </si>
  <si>
    <t xml:space="preserve">MIÉ     </t>
  </si>
  <si>
    <t xml:space="preserve">JUE  </t>
  </si>
  <si>
    <t xml:space="preserve">VIE     </t>
  </si>
  <si>
    <t xml:space="preserve">SÁB     </t>
  </si>
  <si>
    <t>Otros</t>
  </si>
  <si>
    <t xml:space="preserve">DOM </t>
  </si>
  <si>
    <t xml:space="preserve">LUN </t>
  </si>
  <si>
    <t xml:space="preserve">MAR </t>
  </si>
  <si>
    <t xml:space="preserve">MIÉ </t>
  </si>
  <si>
    <t xml:space="preserve">JUE </t>
  </si>
  <si>
    <t xml:space="preserve">VIE </t>
  </si>
  <si>
    <t xml:space="preserve">SÁB </t>
  </si>
  <si>
    <t xml:space="preserve">DOM  </t>
  </si>
  <si>
    <t xml:space="preserve">LUN  </t>
  </si>
  <si>
    <t xml:space="preserve">MAR  </t>
  </si>
  <si>
    <t xml:space="preserve">SÁB  </t>
  </si>
  <si>
    <t>DOM</t>
  </si>
  <si>
    <t>Seguimiento de bajas del empleado</t>
  </si>
  <si>
    <t>Nombre del empleado</t>
  </si>
  <si>
    <t>Empleado 2</t>
  </si>
  <si>
    <t>Empleado 3</t>
  </si>
  <si>
    <t>Empleado 5</t>
  </si>
  <si>
    <t>Empleado 4</t>
  </si>
  <si>
    <t>Fecha de inicio</t>
  </si>
  <si>
    <t>Fecha de finalización</t>
  </si>
  <si>
    <t>Tipo de baja</t>
  </si>
  <si>
    <t>Baja por enfermedad</t>
  </si>
  <si>
    <t>Días</t>
  </si>
  <si>
    <t>Lista de empleados</t>
  </si>
  <si>
    <t>Nombres de los empleados</t>
  </si>
  <si>
    <t>Tipos de baja</t>
  </si>
  <si>
    <t>Lista de tipos de baja</t>
  </si>
  <si>
    <t>Días festivos de la empresa</t>
  </si>
  <si>
    <t>Descripción</t>
  </si>
  <si>
    <t>Día de Año Nuevo</t>
  </si>
  <si>
    <t>Día de la Independencia</t>
  </si>
  <si>
    <t>Acción de Gracias</t>
  </si>
  <si>
    <t>Navidad</t>
  </si>
  <si>
    <t>MIÉ    2</t>
  </si>
  <si>
    <t>JUE    2</t>
  </si>
  <si>
    <t>VIE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</si>
</sst>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
    <numFmt numFmtId="169" formatCode="&quot;AÑO PASADO &quot;\ General"/>
  </numFmts>
  <fonts count="24"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9" fontId="11" fillId="0" borderId="0" applyFill="0" applyProtection="0">
      <alignment horizontal="center" vertical="center"/>
    </xf>
    <xf numFmtId="0" fontId="12" fillId="0" borderId="0" applyFill="0" applyProtection="0">
      <alignment horizontal="center" vertical="center"/>
    </xf>
    <xf numFmtId="168"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4" applyNumberFormat="0" applyAlignment="0" applyProtection="0"/>
    <xf numFmtId="0" fontId="18" fillId="12" borderId="5" applyNumberFormat="0" applyAlignment="0" applyProtection="0"/>
    <xf numFmtId="0" fontId="19" fillId="12" borderId="4"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1" fillId="14" borderId="7" applyNumberFormat="0" applyFont="0" applyAlignment="0" applyProtection="0"/>
    <xf numFmtId="0" fontId="22" fillId="0" borderId="0" applyNumberFormat="0" applyFill="0" applyBorder="0" applyAlignment="0" applyProtection="0"/>
    <xf numFmtId="0" fontId="23" fillId="0" borderId="8" applyNumberFormat="0" applyFill="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4">
    <xf numFmtId="0" fontId="0" fillId="0" borderId="0" xfId="0">
      <alignment vertical="center"/>
    </xf>
    <xf numFmtId="0" fontId="5" fillId="0" borderId="0" xfId="0" applyFont="1">
      <alignment vertical="center"/>
    </xf>
    <xf numFmtId="0" fontId="2" fillId="0" borderId="0" xfId="0" applyFont="1">
      <alignment vertical="center"/>
    </xf>
    <xf numFmtId="0" fontId="10" fillId="0" borderId="0" xfId="0" applyFo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Alignment="1">
      <alignment horizontal="right" vertical="center" indent="1"/>
    </xf>
    <xf numFmtId="0" fontId="4" fillId="0" borderId="0" xfId="8">
      <alignment horizontal="left" vertical="center" indent="2"/>
    </xf>
    <xf numFmtId="0" fontId="4" fillId="0" borderId="0" xfId="16">
      <alignment horizontal="right" indent="1"/>
    </xf>
    <xf numFmtId="0" fontId="4" fillId="0" borderId="0" xfId="17">
      <alignment horizontal="center" vertical="center"/>
    </xf>
    <xf numFmtId="169" fontId="11" fillId="0" borderId="0" xfId="18">
      <alignment horizontal="center" vertical="center"/>
    </xf>
    <xf numFmtId="0" fontId="0" fillId="0" borderId="0" xfId="0" quotePrefix="1">
      <alignment vertical="center"/>
    </xf>
    <xf numFmtId="0" fontId="6" fillId="0" borderId="0" xfId="0" applyFont="1" applyAlignment="1">
      <alignment horizontal="left" vertical="center"/>
    </xf>
    <xf numFmtId="0" fontId="9" fillId="0" borderId="0" xfId="1">
      <alignment horizontal="left" vertical="center"/>
    </xf>
    <xf numFmtId="168" fontId="0" fillId="0" borderId="0" xfId="20" applyFont="1" applyFill="1" applyBorder="1">
      <alignment horizontal="center" vertical="center"/>
    </xf>
    <xf numFmtId="0" fontId="3" fillId="2" borderId="3" xfId="7">
      <alignment horizontal="left" vertical="center" wrapText="1" indent="1"/>
    </xf>
    <xf numFmtId="0" fontId="3" fillId="2" borderId="3" xfId="22">
      <alignment horizontal="left" vertical="center" indent="1"/>
    </xf>
    <xf numFmtId="0" fontId="12" fillId="0" borderId="0" xfId="19" applyFill="1">
      <alignment horizontal="center" vertical="center"/>
    </xf>
    <xf numFmtId="0" fontId="4" fillId="0" borderId="0" xfId="17">
      <alignment horizontal="center" vertical="center"/>
    </xf>
    <xf numFmtId="0" fontId="7" fillId="2" borderId="0" xfId="9">
      <alignment horizontal="center" vertical="center"/>
    </xf>
    <xf numFmtId="169" fontId="11" fillId="0" borderId="0" xfId="18">
      <alignment horizontal="center" vertical="center"/>
    </xf>
    <xf numFmtId="0" fontId="12" fillId="0" borderId="0" xfId="19">
      <alignment horizontal="center" vertical="center"/>
    </xf>
    <xf numFmtId="0" fontId="4" fillId="0" borderId="0" xfId="17" applyAlignment="1">
      <alignment horizontal="center" wrapText="1"/>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8" fillId="5" borderId="0" xfId="5" applyFont="1" applyBorder="1" applyAlignment="1">
      <alignment horizontal="center" vertical="center"/>
    </xf>
    <xf numFmtId="0" fontId="4" fillId="0" borderId="0" xfId="17" applyAlignment="1">
      <alignment horizontal="center" vertical="center" wrapText="1"/>
    </xf>
    <xf numFmtId="0" fontId="8" fillId="4" borderId="0" xfId="4" applyFont="1" applyBorder="1" applyAlignment="1">
      <alignment horizontal="center" vertical="center"/>
    </xf>
  </cellXfs>
  <cellStyles count="59">
    <cellStyle name="20% - Accent1" xfId="39" builtinId="30" customBuiltin="1"/>
    <cellStyle name="20% - Accent2" xfId="43" builtinId="34" customBuiltin="1"/>
    <cellStyle name="20% - Accent3" xfId="46" builtinId="38" customBuiltin="1"/>
    <cellStyle name="20% - Accent4" xfId="49" builtinId="42" customBuiltin="1"/>
    <cellStyle name="20% - Accent5" xfId="52" builtinId="46" customBuiltin="1"/>
    <cellStyle name="20% - Accent6" xfId="56" builtinId="50" customBuiltin="1"/>
    <cellStyle name="40% - Accent1" xfId="40" builtinId="31" customBuiltin="1"/>
    <cellStyle name="40% - Accent2" xfId="44" builtinId="35" customBuiltin="1"/>
    <cellStyle name="40% - Accent3" xfId="47" builtinId="39" customBuiltin="1"/>
    <cellStyle name="40% - Accent4" xfId="50" builtinId="43" customBuiltin="1"/>
    <cellStyle name="40% - Accent5" xfId="53" builtinId="47" customBuiltin="1"/>
    <cellStyle name="40% - Accent6" xfId="57" builtinId="51" customBuiltin="1"/>
    <cellStyle name="60% - Accent1" xfId="41" builtinId="32" customBuiltin="1"/>
    <cellStyle name="60% - Accent2" xfId="45" builtinId="36" customBuiltin="1"/>
    <cellStyle name="60% - Accent3" xfId="48" builtinId="40" customBuiltin="1"/>
    <cellStyle name="60% - Accent4" xfId="51" builtinId="44" customBuiltin="1"/>
    <cellStyle name="60% - Accent5" xfId="54" builtinId="48" customBuiltin="1"/>
    <cellStyle name="60% - Accent6" xfId="58" builtinId="52" customBuiltin="1"/>
    <cellStyle name="Accent1" xfId="3" builtinId="29" customBuiltin="1"/>
    <cellStyle name="Accent2" xfId="42" builtinId="33" customBuiltin="1"/>
    <cellStyle name="Accent3" xfId="4" builtinId="37" customBuiltin="1"/>
    <cellStyle name="Accent4" xfId="5" builtinId="41" customBuiltin="1"/>
    <cellStyle name="Accent5" xfId="6" builtinId="45" customBuiltin="1"/>
    <cellStyle name="Accent6" xfId="55" builtinId="49" customBuiltin="1"/>
    <cellStyle name="Bad" xfId="29" builtinId="27" customBuiltin="1"/>
    <cellStyle name="Borde derecho" xfId="10" xr:uid="{00000000-0005-0000-0000-00000F000000}"/>
    <cellStyle name="Calculation" xfId="33" builtinId="22" customBuiltin="1"/>
    <cellStyle name="Check Cell" xfId="34" builtinId="23" customBuiltin="1"/>
    <cellStyle name="Comma" xfId="23" builtinId="3" customBuiltin="1"/>
    <cellStyle name="Comma [0]" xfId="24" builtinId="6" customBuiltin="1"/>
    <cellStyle name="Currency" xfId="25" builtinId="4" customBuiltin="1"/>
    <cellStyle name="Currency [0]" xfId="26" builtinId="7" customBuiltin="1"/>
    <cellStyle name="Days_On_Leave" xfId="9" xr:uid="{00000000-0005-0000-0000-000005000000}"/>
    <cellStyle name="Detalles de la tabla" xfId="11" xr:uid="{00000000-0005-0000-0000-000013000000}"/>
    <cellStyle name="Días" xfId="20" xr:uid="{00000000-0005-0000-0000-000004000000}"/>
    <cellStyle name="Días de la tabla" xfId="13" xr:uid="{00000000-0005-0000-0000-000012000000}"/>
    <cellStyle name="Encabezados de tabla" xfId="12" xr:uid="{00000000-0005-0000-0000-000014000000}"/>
    <cellStyle name="Explanatory Text" xfId="37" builtinId="53" customBuiltin="1"/>
    <cellStyle name="Fechas de la tabla" xfId="14" xr:uid="{00000000-0005-0000-0000-000011000000}"/>
    <cellStyle name="Followed Hyperlink" xfId="21" builtinId="9" customBuiltin="1"/>
    <cellStyle name="Good" xfId="28" builtinId="26"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Input" xfId="31" builtinId="20" customBuiltin="1"/>
    <cellStyle name="Linked Cell" xfId="2" builtinId="24" customBuiltin="1"/>
    <cellStyle name="Meses" xfId="8" xr:uid="{00000000-0005-0000-0000-00000D000000}"/>
    <cellStyle name="Neutral" xfId="30" builtinId="28" customBuiltin="1"/>
    <cellStyle name="Normal" xfId="0" builtinId="0" customBuiltin="1"/>
    <cellStyle name="Note" xfId="36" builtinId="10" customBuiltin="1"/>
    <cellStyle name="Output" xfId="32" builtinId="21" customBuiltin="1"/>
    <cellStyle name="Percent" xfId="27" builtinId="5" customBuiltin="1"/>
    <cellStyle name="Selección" xfId="7" xr:uid="{00000000-0005-0000-0000-000010000000}"/>
    <cellStyle name="Title" xfId="1" builtinId="15" customBuiltin="1"/>
    <cellStyle name="Total" xfId="38" builtinId="25" customBuiltin="1"/>
    <cellStyle name="Warning Text" xfId="35" builtinId="11" customBuiltin="1"/>
    <cellStyle name="Year_entry" xfId="22" xr:uid="{00000000-0005-0000-0000-000016000000}"/>
  </cellStyles>
  <dxfs count="70">
    <dxf>
      <font>
        <color theme="2" tint="-0.24994659260841701"/>
      </font>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color theme="0" tint="-0.14996795556505021"/>
      </font>
      <numFmt numFmtId="170" formatCode="[$-409]dddd\,\ mmmm\ d\,\ yyyy"/>
    </dxf>
    <dxf>
      <font>
        <color theme="2" tint="-0.24994659260841701"/>
      </font>
    </dxf>
    <dxf>
      <font>
        <b/>
        <i val="0"/>
        <color rgb="FF0070C0"/>
      </font>
    </dxf>
    <dxf>
      <font>
        <strike val="0"/>
        <outline val="0"/>
        <shadow val="0"/>
        <u val="none"/>
        <vertAlign val="baseline"/>
        <sz val="10"/>
        <color theme="1"/>
        <name val="Trebuchet MS"/>
        <scheme val="minor"/>
      </font>
    </dxf>
    <dxf>
      <numFmt numFmtId="1" formatCode="0"/>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numFmt numFmtId="168" formatCode="d"/>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tableStyle name="Estilo de la tabla Registro de asistencia" pivot="0" count="5" xr9:uid="{00000000-0011-0000-FFFF-FFFF00000000}">
      <tableStyleElement type="wholeTable" dxfId="69"/>
      <tableStyleElement type="headerRow" dxfId="68"/>
      <tableStyleElement type="firstColumn" dxfId="67"/>
      <tableStyleElement type="firstRowStripe" dxfId="66"/>
      <tableStyleElement type="firstHeaderCell" dxfId="65"/>
    </tableStyle>
    <tableStyle name="Informe de bajas" table="0" count="13" xr9:uid="{00000000-0011-0000-FFFF-FFFF01000000}">
      <tableStyleElement type="wholeTable" dxfId="64"/>
      <tableStyleElement type="headerRow" dxfId="63"/>
      <tableStyleElement type="totalRow" dxfId="62"/>
      <tableStyleElement type="firstRowStripe" dxfId="61"/>
      <tableStyleElement type="firstColumnStripe" dxfId="60"/>
      <tableStyleElement type="firstSubtotalColumn" dxfId="59"/>
      <tableStyleElement type="firstSubtotalRow" dxfId="58"/>
      <tableStyleElement type="secondSubtotalRow" dxfId="57"/>
      <tableStyleElement type="firstRowSubheading" dxfId="56"/>
      <tableStyleElement type="secondRowSubheading" dxfId="55"/>
      <tableStyleElement type="thirdRowSubheading" dxfId="54"/>
      <tableStyleElement type="pageFieldLabels" dxfId="53"/>
      <tableStyleElement type="pageFieldValues"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Día de la semana o mes" dataCellStyle="Meses"/>
    <tableColumn id="6" xr3:uid="{00000000-0010-0000-0000-000006000000}" name="LUN" dataDxfId="51">
      <calculatedColumnFormula>IFERROR(IF(TEXT(DATE(Calendar_Year,ROW($A1),1),"ddd")=LEFT(C$5,2),DATE(Calendar_Year,ROW($A1),1),""),"")</calculatedColumnFormula>
    </tableColumn>
    <tableColumn id="7" xr3:uid="{00000000-0010-0000-0000-000007000000}" name="MAR" dataDxfId="50">
      <calculatedColumnFormula>IFERROR(IF(TEXT(DATE(Calendar_Year,ROW($A1),1),"ddd")=LEFT(D$5,2),DATE(Calendar_Year,ROW($A1),1),IF(C6&gt;=1,C6+1,"")),"")</calculatedColumnFormula>
    </tableColumn>
    <tableColumn id="8" xr3:uid="{00000000-0010-0000-0000-000008000000}" name="MIÉ" dataDxfId="49">
      <calculatedColumnFormula>IFERROR(IF(TEXT(DATE(Calendar_Year,ROW($A1),1),"ddd")=LEFT(E$5,2),DATE(Calendar_Year,ROW($A1),1),IF(D6&gt;=1,D6+1,"")),"")</calculatedColumnFormula>
    </tableColumn>
    <tableColumn id="9" xr3:uid="{00000000-0010-0000-0000-000009000000}" name="JUE" dataDxfId="48">
      <calculatedColumnFormula>IFERROR(IF(TEXT(DATE(Calendar_Year,ROW($A1),1),"ddd")=LEFT(F$5,2),DATE(Calendar_Year,ROW($A1),1),IF(E6&gt;=1,E6+1,"")),"")</calculatedColumnFormula>
    </tableColumn>
    <tableColumn id="10" xr3:uid="{00000000-0010-0000-0000-00000A000000}" name="VIE" dataDxfId="47">
      <calculatedColumnFormula>IFERROR(IF(TEXT(DATE(Calendar_Year,ROW($A1),1),"ddd")=LEFT(G$5,2),DATE(Calendar_Year,ROW($A1),1),IF(F6&gt;=1,F6+1,"")),"")</calculatedColumnFormula>
    </tableColumn>
    <tableColumn id="11" xr3:uid="{00000000-0010-0000-0000-00000B000000}" name="SÁB" dataDxfId="46">
      <calculatedColumnFormula>IFERROR(IF(TEXT(DATE(Calendar_Year,ROW($A1),1),"ddd")=LEFT(H$5,2),DATE(Calendar_Year,ROW($A1),1),IF(G6&gt;=1,G6+1,"")),"")</calculatedColumnFormula>
    </tableColumn>
    <tableColumn id="12" xr3:uid="{00000000-0010-0000-0000-00000C000000}" name="DOM   " dataDxfId="45">
      <calculatedColumnFormula>IFERROR(IF(TEXT(DATE(Calendar_Year,ROW($A1),1),"ddd")=LEFT(I$5,2),DATE(Calendar_Year,ROW($A1),1),IF(H6&gt;=1,H6+1,"")),"")</calculatedColumnFormula>
    </tableColumn>
    <tableColumn id="13" xr3:uid="{00000000-0010-0000-0000-00000D000000}" name="LUN   " dataDxfId="44">
      <calculatedColumnFormula>IFERROR(IF(I6&gt;=1,I6+1,""),"")</calculatedColumnFormula>
    </tableColumn>
    <tableColumn id="14" xr3:uid="{00000000-0010-0000-0000-00000E000000}" name="MAR   " dataDxfId="43">
      <calculatedColumnFormula>IFERROR(IF(J6&gt;=1,J6+1,""),"")</calculatedColumnFormula>
    </tableColumn>
    <tableColumn id="15" xr3:uid="{00000000-0010-0000-0000-00000F000000}" name="MIÉ   " dataDxfId="42">
      <calculatedColumnFormula>IFERROR(IF(K6&gt;=1,K6+1,""),"")</calculatedColumnFormula>
    </tableColumn>
    <tableColumn id="16" xr3:uid="{00000000-0010-0000-0000-000010000000}" name="JUE   " dataDxfId="41">
      <calculatedColumnFormula>IFERROR(IF(L6&gt;=1,L6+1,""),"")</calculatedColumnFormula>
    </tableColumn>
    <tableColumn id="17" xr3:uid="{00000000-0010-0000-0000-000011000000}" name="VIE   " dataDxfId="40">
      <calculatedColumnFormula>IFERROR(IF(M6&gt;=1,M6+1,""),"")</calculatedColumnFormula>
    </tableColumn>
    <tableColumn id="18" xr3:uid="{00000000-0010-0000-0000-000012000000}" name="SÁB   " dataDxfId="39">
      <calculatedColumnFormula>IFERROR(IF(N6&gt;=1,N6+1,""),"")</calculatedColumnFormula>
    </tableColumn>
    <tableColumn id="19" xr3:uid="{00000000-0010-0000-0000-000013000000}" name="DOM    " dataDxfId="38">
      <calculatedColumnFormula>IFERROR(IF(O6&gt;=1,O6+1,""),"")</calculatedColumnFormula>
    </tableColumn>
    <tableColumn id="20" xr3:uid="{00000000-0010-0000-0000-000014000000}" name="LUN    " dataDxfId="37">
      <calculatedColumnFormula>IFERROR(IF(P6&gt;=1,P6+1,""),"")</calculatedColumnFormula>
    </tableColumn>
    <tableColumn id="21" xr3:uid="{00000000-0010-0000-0000-000015000000}" name="MAR    " dataDxfId="36">
      <calculatedColumnFormula>IFERROR(IF(Q6&gt;=1,Q6+1,""),"")</calculatedColumnFormula>
    </tableColumn>
    <tableColumn id="22" xr3:uid="{00000000-0010-0000-0000-000016000000}" name="MIÉ    " dataDxfId="35">
      <calculatedColumnFormula>IFERROR(IF(R6&gt;=1,R6+1,""),"")</calculatedColumnFormula>
    </tableColumn>
    <tableColumn id="23" xr3:uid="{00000000-0010-0000-0000-000017000000}" name="JUE    " dataDxfId="34">
      <calculatedColumnFormula>IFERROR(IF(S6&gt;=1,S6+1,""),"")</calculatedColumnFormula>
    </tableColumn>
    <tableColumn id="24" xr3:uid="{00000000-0010-0000-0000-000018000000}" name="VIE    " dataDxfId="33">
      <calculatedColumnFormula>IFERROR(IF(T6&gt;=1,T6+1,""),"")</calculatedColumnFormula>
    </tableColumn>
    <tableColumn id="25" xr3:uid="{00000000-0010-0000-0000-000019000000}" name="SÁB    " dataDxfId="32">
      <calculatedColumnFormula>IFERROR(IF(U6&gt;=1,U6+1,""),"")</calculatedColumnFormula>
    </tableColumn>
    <tableColumn id="26" xr3:uid="{00000000-0010-0000-0000-00001A000000}" name="DOM     " dataDxfId="31">
      <calculatedColumnFormula>IFERROR(IF(V6&gt;=1,V6+1,""),"")</calculatedColumnFormula>
    </tableColumn>
    <tableColumn id="27" xr3:uid="{00000000-0010-0000-0000-00001B000000}" name="LUN     " dataDxfId="30">
      <calculatedColumnFormula>IFERROR(IF(W6&gt;=1,W6+1,""),"")</calculatedColumnFormula>
    </tableColumn>
    <tableColumn id="28" xr3:uid="{00000000-0010-0000-0000-00001C000000}" name="MAR     " dataDxfId="29">
      <calculatedColumnFormula>IFERROR(IF(X6&gt;=1,X6+1,""),"")</calculatedColumnFormula>
    </tableColumn>
    <tableColumn id="29" xr3:uid="{00000000-0010-0000-0000-00001D000000}" name="MIÉ     " dataDxfId="28">
      <calculatedColumnFormula>IFERROR(IF(Y6&gt;=1,Y6+1,""),"")</calculatedColumnFormula>
    </tableColumn>
    <tableColumn id="30" xr3:uid="{00000000-0010-0000-0000-00001E000000}" name="JUE  " dataDxfId="27">
      <calculatedColumnFormula>IFERROR(IF(Z6&gt;=1,Z6+1,""),"")</calculatedColumnFormula>
    </tableColumn>
    <tableColumn id="31" xr3:uid="{00000000-0010-0000-0000-00001F000000}" name="VIE     " dataDxfId="26">
      <calculatedColumnFormula>IFERROR(IF(AA6&gt;=1,AA6+1,""),"")</calculatedColumnFormula>
    </tableColumn>
    <tableColumn id="32" xr3:uid="{00000000-0010-0000-0000-000020000000}" name="SÁB     " dataDxfId="25">
      <calculatedColumnFormula>IFERROR(IF(AB6&gt;=1,AB6+1,""),"")</calculatedColumnFormula>
    </tableColumn>
    <tableColumn id="33" xr3:uid="{00000000-0010-0000-0000-000021000000}" name="DOM " dataDxfId="24">
      <calculatedColumnFormula>IFERROR(IF(AC6&gt;=1,AC6+1,""),"")</calculatedColumnFormula>
    </tableColumn>
    <tableColumn id="34" xr3:uid="{00000000-0010-0000-0000-000022000000}" name="LUN " dataDxfId="23">
      <calculatedColumnFormula>IFERROR(IF(AD6&gt;=1,AD6+1,""),"")</calculatedColumnFormula>
    </tableColumn>
    <tableColumn id="35" xr3:uid="{00000000-0010-0000-0000-000023000000}" name="MAR " dataDxfId="22">
      <calculatedColumnFormula>IFERROR(IF(AE6&gt;=1,AE6+1,""),"")</calculatedColumnFormula>
    </tableColumn>
    <tableColumn id="36" xr3:uid="{00000000-0010-0000-0000-000024000000}" name="MIÉ " dataDxfId="21">
      <calculatedColumnFormula>IFERROR(IF(AF6&gt;=1,AF6+1,""),"")</calculatedColumnFormula>
    </tableColumn>
    <tableColumn id="37" xr3:uid="{00000000-0010-0000-0000-000025000000}" name="JUE " dataDxfId="20">
      <calculatedColumnFormula>IFERROR(IF(AG6&gt;=1,AG6+1,""),"")</calculatedColumnFormula>
    </tableColumn>
    <tableColumn id="38" xr3:uid="{00000000-0010-0000-0000-000026000000}" name="VIE " dataDxfId="19">
      <calculatedColumnFormula>IFERROR(IF(AH6&gt;=1,AH6+1,""),"")</calculatedColumnFormula>
    </tableColumn>
    <tableColumn id="39" xr3:uid="{00000000-0010-0000-0000-000027000000}" name="SÁB " dataDxfId="18">
      <calculatedColumnFormula>IFERROR(IF(AI6&gt;=1,AI6+1,""),"")</calculatedColumnFormula>
    </tableColumn>
    <tableColumn id="40" xr3:uid="{00000000-0010-0000-0000-000028000000}" name="DOM  " dataDxfId="17">
      <calculatedColumnFormula>IFERROR(IF(AJ6&gt;=1,AJ6+1,""),"")</calculatedColumnFormula>
    </tableColumn>
    <tableColumn id="41" xr3:uid="{00000000-0010-0000-0000-000029000000}" name="LUN  " dataDxfId="16">
      <calculatedColumnFormula>IFERROR(IF(AND(AK6&gt;=1,AK6+1&lt;=DATE(Calendar_Year,ROW($A1)+1,0)),AK6+1,""),"")</calculatedColumnFormula>
    </tableColumn>
    <tableColumn id="42" xr3:uid="{00000000-0010-0000-0000-00002A000000}" name="MAR  " dataDxfId="15">
      <calculatedColumnFormula>IFERROR(IF(AND(AL6&gt;=1,AL6+1&lt;=DATE(Calendar_Year,ROW($A1)+1,0)),AL6+1,""),"")</calculatedColumnFormula>
    </tableColumn>
    <tableColumn id="43" xr3:uid="{00000000-0010-0000-0000-00002B000000}" name="MIÉ    2" dataDxfId="14">
      <calculatedColumnFormula>IFERROR(IF(AND(AM6&gt;=1,AM6+1&lt;=DATE(Calendar_Year,ROW($A1)+1,0)),AM6+1,""),"")</calculatedColumnFormula>
    </tableColumn>
    <tableColumn id="44" xr3:uid="{00000000-0010-0000-0000-00002C000000}" name="JUE    2" dataDxfId="13">
      <calculatedColumnFormula>IFERROR(IF(AND(AN6&gt;=1,AN6+1&lt;=DATE(Calendar_Year,ROW($A1)+1,0)),AN6+1,""),"")</calculatedColumnFormula>
    </tableColumn>
    <tableColumn id="45" xr3:uid="{00000000-0010-0000-0000-00002D000000}" name="VIE     2" dataDxfId="12">
      <calculatedColumnFormula>IFERROR(IF(AND(AO6&gt;=1,AO6+1&lt;=DATE(Calendar_Year,ROW($A1)+1,0)),AO6+1,""),"")</calculatedColumnFormula>
    </tableColumn>
    <tableColumn id="46" xr3:uid="{00000000-0010-0000-0000-00002E000000}" name="SÁB  " dataDxfId="11">
      <calculatedColumnFormula>IFERROR(IF(AND(AP6&gt;=1,AP6+1&lt;=DATE(Calendar_Year,ROW($A1)+1,0)),AP6+1,""),"")</calculatedColumnFormula>
    </tableColumn>
    <tableColumn id="47" xr3:uid="{00000000-0010-0000-0000-00002F000000}" name="DOM" dataDxfId="10">
      <calculatedColumnFormula>IFERROR(IF(AND(AQ6&gt;=1,AQ6+1&lt;=DATE(Calendar_Year,ROW($A1)+1,0)),AQ6+1,""),"")</calculatedColumnFormula>
    </tableColumn>
  </tableColumns>
  <tableStyleInfo name="Estilo de la tabla Registro de asistencia" showFirstColumn="0" showLastColumn="0" showRowStripes="1" showColumnStripes="0"/>
  <extLst>
    <ext xmlns:x14="http://schemas.microsoft.com/office/spreadsheetml/2009/9/main" uri="{504A1905-F514-4f6f-8877-14C23A59335A}">
      <x14:table altTextSummary="En esta tabla, se crea un esquema del registro de asistencia de un empleado. La columna B tiene el mes de cada año, la fila correspondiente a ese mes muestra las ausencias para cada día del m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26">
  <autoFilter ref="B3:F26" xr:uid="{00000000-0009-0000-0100-000001000000}"/>
  <tableColumns count="5">
    <tableColumn id="1" xr3:uid="{00000000-0010-0000-0100-000001000000}" name="Nombre del empleado" totalsRowLabel="Total" dataCellStyle="Detalles de la tabla"/>
    <tableColumn id="2" xr3:uid="{00000000-0010-0000-0100-000002000000}" name="Fecha de inicio" dataCellStyle="Fechas de la tabla"/>
    <tableColumn id="3" xr3:uid="{00000000-0010-0000-0100-000003000000}" name="Fecha de finalización" dataCellStyle="Fechas de la tabla"/>
    <tableColumn id="4" xr3:uid="{00000000-0010-0000-0100-000004000000}" name="Tipo de baja" dataCellStyle="Detalles de la tabla"/>
    <tableColumn id="5" xr3:uid="{00000000-0010-0000-0100-000005000000}" name="Días" totalsRowFunction="sum" dataDxfId="9" dataCellStyle="Días de la tabla">
      <calculatedColumnFormula>NETWORKDAYS(LeaveTracker[[#This Row],[Fecha de inicio]],LeaveTracker[[#This Row],[Fecha de finalización]],lstHolidays)</calculatedColumnFormula>
    </tableColumn>
  </tableColumns>
  <tableStyleInfo name="Estilo de la tabla Registro de asistencia" showFirstColumn="1" showLastColumn="0" showRowStripes="1" showColumnStripes="0"/>
  <extLst>
    <ext xmlns:x14="http://schemas.microsoft.com/office/spreadsheetml/2009/9/main" uri="{504A1905-F514-4f6f-8877-14C23A59335A}">
      <x14:table altTextSummary="Registre bajas de empleado en esta tabla. Agregue la fecha de inicio, la fecha de finalización, el tipo de baja y el número de día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eados" displayName="Empleados" ref="B3:B8" totalsRowShown="0">
  <sortState xmlns:xlrd2="http://schemas.microsoft.com/office/spreadsheetml/2017/richdata2" ref="B3:B25">
    <sortCondition ref="B2:B25"/>
  </sortState>
  <tableColumns count="1">
    <tableColumn id="1" xr3:uid="{00000000-0010-0000-0200-000001000000}" name="Nombres de los empleados"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nombres de los empleado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7" totalsRowShown="0">
  <tableColumns count="1">
    <tableColumn id="1" xr3:uid="{00000000-0010-0000-0300-000001000000}" name="Lista de tipos de baja"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tipos de bajas: bajas por enfermedad, vacaciones, permisos por defunción y otro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9" totalsRowShown="0" dataDxfId="8">
  <tableColumns count="2">
    <tableColumn id="1" xr3:uid="{00000000-0010-0000-0400-000001000000}" name="Días festivos de la empresa" dataCellStyle="Fechas de la tabla"/>
    <tableColumn id="2" xr3:uid="{00000000-0010-0000-0400-000002000000}" name="Descripción" dataCellStyle="Detalles de la tabla"/>
  </tableColumns>
  <tableStyleInfo name="Estilo de la tabla Registro de asistencia" showFirstColumn="0" showLastColumn="0" showRowStripes="1" showColumnStripes="0"/>
  <extLst>
    <ext xmlns:x14="http://schemas.microsoft.com/office/spreadsheetml/2009/9/main" uri="{504A1905-F514-4f6f-8877-14C23A59335A}">
      <x14:table altTextSummary="Lista de días festivos de la empresa con descripción."/>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R22"/>
  <sheetViews>
    <sheetView showGridLines="0" tabSelected="1" zoomScaleNormal="100" workbookViewId="0">
      <selection activeCell="N3" sqref="N3"/>
    </sheetView>
  </sheetViews>
  <sheetFormatPr defaultColWidth="9" defaultRowHeight="14.5" x14ac:dyDescent="0.35"/>
  <cols>
    <col min="1" max="1" width="2.5" customWidth="1"/>
    <col min="2" max="2" width="25.08203125" customWidth="1"/>
    <col min="3" max="44" width="4.83203125" customWidth="1"/>
    <col min="45" max="45" width="2.5" customWidth="1"/>
  </cols>
  <sheetData>
    <row r="1" spans="1:44" ht="40.15" customHeight="1" thickBot="1" x14ac:dyDescent="0.4">
      <c r="B1" s="5" t="s">
        <v>0</v>
      </c>
    </row>
    <row r="2" spans="1:44" ht="21.75" customHeight="1" thickTop="1" thickBot="1" x14ac:dyDescent="0.35">
      <c r="B2" s="14" t="s">
        <v>1</v>
      </c>
      <c r="C2" s="21" t="s">
        <v>17</v>
      </c>
      <c r="D2" s="21"/>
      <c r="E2" s="21"/>
      <c r="F2" s="21"/>
      <c r="G2" s="21"/>
      <c r="H2" s="21"/>
      <c r="I2" s="21"/>
      <c r="J2" s="12"/>
      <c r="U2" s="4"/>
      <c r="V2" s="4"/>
      <c r="W2" s="4"/>
      <c r="X2" s="4"/>
      <c r="Y2" s="4"/>
      <c r="Z2" s="4"/>
      <c r="AA2" s="4"/>
      <c r="AB2" s="4"/>
    </row>
    <row r="3" spans="1:44" ht="22.15" customHeight="1" thickTop="1" thickBot="1" x14ac:dyDescent="0.35">
      <c r="B3" s="14" t="s">
        <v>2</v>
      </c>
      <c r="C3" s="22">
        <f ca="1">YEAR(TODAY())</f>
        <v>2024</v>
      </c>
      <c r="D3" s="22"/>
      <c r="E3" s="22"/>
      <c r="F3" s="22"/>
      <c r="G3" s="22"/>
      <c r="H3" s="22"/>
      <c r="I3" s="22"/>
      <c r="J3" s="12"/>
      <c r="U3" s="4"/>
      <c r="V3" s="4"/>
      <c r="W3" s="4"/>
      <c r="X3" s="4"/>
      <c r="Y3" s="4"/>
      <c r="Z3" s="4"/>
      <c r="AA3" s="4"/>
      <c r="AB3" s="4"/>
    </row>
    <row r="4" spans="1:44" ht="15" customHeight="1" thickTop="1" x14ac:dyDescent="0.35">
      <c r="B4" s="4"/>
      <c r="C4" s="4"/>
      <c r="D4" s="4"/>
      <c r="E4" s="4"/>
      <c r="F4" s="4"/>
      <c r="G4" s="4"/>
      <c r="H4" s="4"/>
      <c r="I4" s="4"/>
      <c r="J4" s="4"/>
      <c r="K4" s="4"/>
      <c r="L4" s="4"/>
      <c r="M4" s="4"/>
      <c r="N4" s="4"/>
      <c r="O4" s="4"/>
      <c r="P4" s="4"/>
      <c r="Q4" s="4"/>
      <c r="R4" s="4"/>
      <c r="S4" s="4"/>
      <c r="T4" s="4"/>
      <c r="U4" s="4"/>
      <c r="V4" s="4"/>
      <c r="W4" s="4"/>
      <c r="X4" s="4"/>
      <c r="Y4" s="4"/>
      <c r="Z4" s="4"/>
      <c r="AA4" s="4"/>
      <c r="AB4" s="4"/>
    </row>
    <row r="5" spans="1:44" x14ac:dyDescent="0.35">
      <c r="B5" t="s">
        <v>3</v>
      </c>
      <c r="C5" t="s">
        <v>18</v>
      </c>
      <c r="D5" t="s">
        <v>20</v>
      </c>
      <c r="E5" t="s">
        <v>21</v>
      </c>
      <c r="F5" t="s">
        <v>22</v>
      </c>
      <c r="G5" t="s">
        <v>23</v>
      </c>
      <c r="H5" t="s">
        <v>24</v>
      </c>
      <c r="I5" t="s">
        <v>26</v>
      </c>
      <c r="J5" t="s">
        <v>27</v>
      </c>
      <c r="K5" t="s">
        <v>28</v>
      </c>
      <c r="L5" t="s">
        <v>29</v>
      </c>
      <c r="M5" t="s">
        <v>30</v>
      </c>
      <c r="N5" t="s">
        <v>31</v>
      </c>
      <c r="O5" t="s">
        <v>33</v>
      </c>
      <c r="P5" t="s">
        <v>34</v>
      </c>
      <c r="Q5" t="s">
        <v>35</v>
      </c>
      <c r="R5" t="s">
        <v>36</v>
      </c>
      <c r="S5" t="s">
        <v>37</v>
      </c>
      <c r="T5" t="s">
        <v>39</v>
      </c>
      <c r="U5" t="s">
        <v>40</v>
      </c>
      <c r="V5" t="s">
        <v>41</v>
      </c>
      <c r="W5" t="s">
        <v>42</v>
      </c>
      <c r="X5" t="s">
        <v>43</v>
      </c>
      <c r="Y5" t="s">
        <v>45</v>
      </c>
      <c r="Z5" t="s">
        <v>46</v>
      </c>
      <c r="AA5" t="s">
        <v>47</v>
      </c>
      <c r="AB5" t="s">
        <v>48</v>
      </c>
      <c r="AC5" t="s">
        <v>49</v>
      </c>
      <c r="AD5" t="s">
        <v>51</v>
      </c>
      <c r="AE5" t="s">
        <v>52</v>
      </c>
      <c r="AF5" t="s">
        <v>53</v>
      </c>
      <c r="AG5" t="s">
        <v>54</v>
      </c>
      <c r="AH5" t="s">
        <v>55</v>
      </c>
      <c r="AI5" t="s">
        <v>56</v>
      </c>
      <c r="AJ5" t="s">
        <v>57</v>
      </c>
      <c r="AK5" t="s">
        <v>58</v>
      </c>
      <c r="AL5" t="s">
        <v>59</v>
      </c>
      <c r="AM5" t="s">
        <v>60</v>
      </c>
      <c r="AN5" t="s">
        <v>84</v>
      </c>
      <c r="AO5" t="s">
        <v>85</v>
      </c>
      <c r="AP5" t="s">
        <v>86</v>
      </c>
      <c r="AQ5" t="s">
        <v>61</v>
      </c>
      <c r="AR5" t="s">
        <v>62</v>
      </c>
    </row>
    <row r="6" spans="1:44" ht="18.75" customHeight="1" x14ac:dyDescent="0.35">
      <c r="B6" s="13" t="s">
        <v>4</v>
      </c>
      <c r="C6" s="20" t="str">
        <f t="shared" ref="C6:C17" ca="1" si="0">IFERROR(IF(TEXT(DATE(Calendar_Year,ROW($A1),1),"ddd")=LEFT(C$5,2),DATE(Calendar_Year,ROW($A1),1),""),"")</f>
        <v/>
      </c>
      <c r="D6" s="20" t="str">
        <f t="shared" ref="D6:I17" ca="1" si="1">IFERROR(IF(TEXT(DATE(Calendar_Year,ROW($A1),1),"ddd")=LEFT(D$5,2),DATE(Calendar_Year,ROW($A1),1),IF(C6&gt;=1,C6+1,"")),"")</f>
        <v/>
      </c>
      <c r="E6" s="20" t="str">
        <f t="shared" ca="1" si="1"/>
        <v/>
      </c>
      <c r="F6" s="20" t="str">
        <f t="shared" ca="1" si="1"/>
        <v/>
      </c>
      <c r="G6" s="20" t="str">
        <f t="shared" ca="1" si="1"/>
        <v/>
      </c>
      <c r="H6" s="20" t="str">
        <f t="shared" ca="1" si="1"/>
        <v/>
      </c>
      <c r="I6" s="20" t="str">
        <f t="shared" ca="1" si="1"/>
        <v/>
      </c>
      <c r="J6" s="20" t="str">
        <f t="shared" ref="J6:J17" ca="1" si="2">IFERROR(IF(I6&gt;=1,I6+1,""),"")</f>
        <v/>
      </c>
      <c r="K6" s="20" t="str">
        <f t="shared" ref="K6:K17" ca="1" si="3">IFERROR(IF(J6&gt;=1,J6+1,""),"")</f>
        <v/>
      </c>
      <c r="L6" s="20" t="str">
        <f t="shared" ref="L6:L17" ca="1" si="4">IFERROR(IF(K6&gt;=1,K6+1,""),"")</f>
        <v/>
      </c>
      <c r="M6" s="20" t="str">
        <f t="shared" ref="M6:M17" ca="1" si="5">IFERROR(IF(L6&gt;=1,L6+1,""),"")</f>
        <v/>
      </c>
      <c r="N6" s="20" t="str">
        <f t="shared" ref="N6:N17" ca="1" si="6">IFERROR(IF(M6&gt;=1,M6+1,""),"")</f>
        <v/>
      </c>
      <c r="O6" s="20" t="str">
        <f t="shared" ref="O6:O17" ca="1" si="7">IFERROR(IF(N6&gt;=1,N6+1,""),"")</f>
        <v/>
      </c>
      <c r="P6" s="20" t="str">
        <f t="shared" ref="P6:P17" ca="1" si="8">IFERROR(IF(O6&gt;=1,O6+1,""),"")</f>
        <v/>
      </c>
      <c r="Q6" s="20" t="str">
        <f t="shared" ref="Q6:Q17" ca="1" si="9">IFERROR(IF(P6&gt;=1,P6+1,""),"")</f>
        <v/>
      </c>
      <c r="R6" s="20" t="str">
        <f t="shared" ref="R6:R17" ca="1" si="10">IFERROR(IF(Q6&gt;=1,Q6+1,""),"")</f>
        <v/>
      </c>
      <c r="S6" s="20" t="str">
        <f t="shared" ref="S6:S17" ca="1" si="11">IFERROR(IF(R6&gt;=1,R6+1,""),"")</f>
        <v/>
      </c>
      <c r="T6" s="20" t="str">
        <f t="shared" ref="T6:T17" ca="1" si="12">IFERROR(IF(S6&gt;=1,S6+1,""),"")</f>
        <v/>
      </c>
      <c r="U6" s="20" t="str">
        <f t="shared" ref="U6:U17" ca="1" si="13">IFERROR(IF(T6&gt;=1,T6+1,""),"")</f>
        <v/>
      </c>
      <c r="V6" s="20" t="str">
        <f t="shared" ref="V6:V17" ca="1" si="14">IFERROR(IF(U6&gt;=1,U6+1,""),"")</f>
        <v/>
      </c>
      <c r="W6" s="20" t="str">
        <f t="shared" ref="W6:W17" ca="1" si="15">IFERROR(IF(V6&gt;=1,V6+1,""),"")</f>
        <v/>
      </c>
      <c r="X6" s="20" t="str">
        <f t="shared" ref="X6:X17" ca="1" si="16">IFERROR(IF(W6&gt;=1,W6+1,""),"")</f>
        <v/>
      </c>
      <c r="Y6" s="20" t="str">
        <f t="shared" ref="Y6:Y17" ca="1" si="17">IFERROR(IF(X6&gt;=1,X6+1,""),"")</f>
        <v/>
      </c>
      <c r="Z6" s="20" t="str">
        <f t="shared" ref="Z6:Z17" ca="1" si="18">IFERROR(IF(Y6&gt;=1,Y6+1,""),"")</f>
        <v/>
      </c>
      <c r="AA6" s="20" t="str">
        <f t="shared" ref="AA6:AA17" ca="1" si="19">IFERROR(IF(Z6&gt;=1,Z6+1,""),"")</f>
        <v/>
      </c>
      <c r="AB6" s="20" t="str">
        <f t="shared" ref="AB6:AB17" ca="1" si="20">IFERROR(IF(AA6&gt;=1,AA6+1,""),"")</f>
        <v/>
      </c>
      <c r="AC6" s="20" t="str">
        <f t="shared" ref="AC6:AC17" ca="1" si="21">IFERROR(IF(AB6&gt;=1,AB6+1,""),"")</f>
        <v/>
      </c>
      <c r="AD6" s="20" t="str">
        <f t="shared" ref="AD6:AD17" ca="1" si="22">IFERROR(IF(AC6&gt;=1,AC6+1,""),"")</f>
        <v/>
      </c>
      <c r="AE6" s="20" t="str">
        <f t="shared" ref="AE6:AE17" ca="1" si="23">IFERROR(IF(AD6&gt;=1,AD6+1,""),"")</f>
        <v/>
      </c>
      <c r="AF6" s="20" t="str">
        <f t="shared" ref="AF6:AF17" ca="1" si="24">IFERROR(IF(AE6&gt;=1,AE6+1,""),"")</f>
        <v/>
      </c>
      <c r="AG6" s="20" t="str">
        <f t="shared" ref="AG6:AG17" ca="1" si="25">IFERROR(IF(AF6&gt;=1,AF6+1,""),"")</f>
        <v/>
      </c>
      <c r="AH6" s="20" t="str">
        <f t="shared" ref="AH6:AH17" ca="1" si="26">IFERROR(IF(AG6&gt;=1,AG6+1,""),"")</f>
        <v/>
      </c>
      <c r="AI6" s="20" t="str">
        <f t="shared" ref="AI6:AI17" ca="1" si="27">IFERROR(IF(AH6&gt;=1,AH6+1,""),"")</f>
        <v/>
      </c>
      <c r="AJ6" s="20" t="str">
        <f t="shared" ref="AJ6:AJ17" ca="1" si="28">IFERROR(IF(AI6&gt;=1,AI6+1,""),"")</f>
        <v/>
      </c>
      <c r="AK6" s="20" t="str">
        <f t="shared" ref="AK6:AK17" ca="1" si="29">IFERROR(IF(AJ6&gt;=1,AJ6+1,""),"")</f>
        <v/>
      </c>
      <c r="AL6" s="20" t="str">
        <f t="shared" ref="AL6:AR17" ca="1" si="30">IFERROR(IF(AND(AK6&gt;=1,AK6+1&lt;=DATE(Calendar_Year,ROW($A1)+1,0)),AK6+1,""),"")</f>
        <v/>
      </c>
      <c r="AM6" s="20" t="str">
        <f t="shared" ca="1" si="30"/>
        <v/>
      </c>
      <c r="AN6" s="20" t="str">
        <f t="shared" ca="1" si="30"/>
        <v/>
      </c>
      <c r="AO6" s="20" t="str">
        <f t="shared" ca="1" si="30"/>
        <v/>
      </c>
      <c r="AP6" s="20" t="str">
        <f t="shared" ca="1" si="30"/>
        <v/>
      </c>
      <c r="AQ6" s="20" t="str">
        <f t="shared" ca="1" si="30"/>
        <v/>
      </c>
      <c r="AR6" s="20" t="str">
        <f t="shared" ca="1" si="30"/>
        <v/>
      </c>
    </row>
    <row r="7" spans="1:44" ht="18.75" customHeight="1" x14ac:dyDescent="0.35">
      <c r="B7" s="13" t="s">
        <v>5</v>
      </c>
      <c r="C7" s="20" t="str">
        <f t="shared" ca="1" si="0"/>
        <v/>
      </c>
      <c r="D7" s="20" t="str">
        <f t="shared" ca="1" si="1"/>
        <v/>
      </c>
      <c r="E7" s="20" t="str">
        <f t="shared" ca="1" si="1"/>
        <v/>
      </c>
      <c r="F7" s="20" t="str">
        <f t="shared" ca="1" si="1"/>
        <v/>
      </c>
      <c r="G7" s="20" t="str">
        <f t="shared" ca="1" si="1"/>
        <v/>
      </c>
      <c r="H7" s="20" t="str">
        <f t="shared" ca="1" si="1"/>
        <v/>
      </c>
      <c r="I7" s="20" t="str">
        <f t="shared" ca="1" si="1"/>
        <v/>
      </c>
      <c r="J7" s="20" t="str">
        <f t="shared" ca="1" si="2"/>
        <v/>
      </c>
      <c r="K7" s="20" t="str">
        <f t="shared" ca="1" si="3"/>
        <v/>
      </c>
      <c r="L7" s="20" t="str">
        <f t="shared" ca="1" si="4"/>
        <v/>
      </c>
      <c r="M7" s="20" t="str">
        <f t="shared" ca="1" si="5"/>
        <v/>
      </c>
      <c r="N7" s="20" t="str">
        <f t="shared" ca="1" si="6"/>
        <v/>
      </c>
      <c r="O7" s="20" t="str">
        <f t="shared" ca="1" si="7"/>
        <v/>
      </c>
      <c r="P7" s="20" t="str">
        <f t="shared" ca="1" si="8"/>
        <v/>
      </c>
      <c r="Q7" s="20" t="str">
        <f t="shared" ca="1" si="9"/>
        <v/>
      </c>
      <c r="R7" s="20" t="str">
        <f t="shared" ca="1" si="10"/>
        <v/>
      </c>
      <c r="S7" s="20" t="str">
        <f t="shared" ca="1" si="11"/>
        <v/>
      </c>
      <c r="T7" s="20" t="str">
        <f t="shared" ca="1" si="12"/>
        <v/>
      </c>
      <c r="U7" s="20" t="str">
        <f t="shared" ca="1" si="13"/>
        <v/>
      </c>
      <c r="V7" s="20" t="str">
        <f t="shared" ca="1" si="14"/>
        <v/>
      </c>
      <c r="W7" s="20" t="str">
        <f t="shared" ca="1" si="15"/>
        <v/>
      </c>
      <c r="X7" s="20" t="str">
        <f t="shared" ca="1" si="16"/>
        <v/>
      </c>
      <c r="Y7" s="20" t="str">
        <f t="shared" ca="1" si="17"/>
        <v/>
      </c>
      <c r="Z7" s="20" t="str">
        <f t="shared" ca="1" si="18"/>
        <v/>
      </c>
      <c r="AA7" s="20" t="str">
        <f t="shared" ca="1" si="19"/>
        <v/>
      </c>
      <c r="AB7" s="20" t="str">
        <f t="shared" ca="1" si="20"/>
        <v/>
      </c>
      <c r="AC7" s="20" t="str">
        <f t="shared" ca="1" si="21"/>
        <v/>
      </c>
      <c r="AD7" s="20" t="str">
        <f t="shared" ca="1" si="22"/>
        <v/>
      </c>
      <c r="AE7" s="20" t="str">
        <f t="shared" ca="1" si="23"/>
        <v/>
      </c>
      <c r="AF7" s="20" t="str">
        <f t="shared" ca="1" si="24"/>
        <v/>
      </c>
      <c r="AG7" s="20" t="str">
        <f t="shared" ca="1" si="25"/>
        <v/>
      </c>
      <c r="AH7" s="20" t="str">
        <f t="shared" ca="1" si="26"/>
        <v/>
      </c>
      <c r="AI7" s="20" t="str">
        <f t="shared" ca="1" si="27"/>
        <v/>
      </c>
      <c r="AJ7" s="20" t="str">
        <f t="shared" ca="1" si="28"/>
        <v/>
      </c>
      <c r="AK7" s="20" t="str">
        <f t="shared" ca="1" si="29"/>
        <v/>
      </c>
      <c r="AL7" s="20" t="str">
        <f t="shared" ca="1" si="30"/>
        <v/>
      </c>
      <c r="AM7" s="20" t="str">
        <f t="shared" ca="1" si="30"/>
        <v/>
      </c>
      <c r="AN7" s="20" t="str">
        <f t="shared" ca="1" si="30"/>
        <v/>
      </c>
      <c r="AO7" s="20" t="str">
        <f t="shared" ca="1" si="30"/>
        <v/>
      </c>
      <c r="AP7" s="20" t="str">
        <f t="shared" ca="1" si="30"/>
        <v/>
      </c>
      <c r="AQ7" s="20" t="str">
        <f t="shared" ca="1" si="30"/>
        <v/>
      </c>
      <c r="AR7" s="20" t="str">
        <f t="shared" ca="1" si="30"/>
        <v/>
      </c>
    </row>
    <row r="8" spans="1:44" ht="18.75" customHeight="1" x14ac:dyDescent="0.35">
      <c r="A8" s="17"/>
      <c r="B8" s="13" t="s">
        <v>6</v>
      </c>
      <c r="C8" s="20" t="str">
        <f t="shared" ca="1" si="0"/>
        <v/>
      </c>
      <c r="D8" s="20" t="str">
        <f t="shared" ca="1" si="1"/>
        <v/>
      </c>
      <c r="E8" s="20" t="str">
        <f t="shared" ca="1" si="1"/>
        <v/>
      </c>
      <c r="F8" s="20" t="str">
        <f t="shared" ca="1" si="1"/>
        <v/>
      </c>
      <c r="G8" s="20" t="str">
        <f t="shared" ca="1" si="1"/>
        <v/>
      </c>
      <c r="H8" s="20" t="str">
        <f t="shared" ca="1" si="1"/>
        <v/>
      </c>
      <c r="I8" s="20" t="str">
        <f t="shared" ca="1" si="1"/>
        <v/>
      </c>
      <c r="J8" s="20" t="str">
        <f t="shared" ca="1" si="2"/>
        <v/>
      </c>
      <c r="K8" s="20" t="str">
        <f t="shared" ca="1" si="3"/>
        <v/>
      </c>
      <c r="L8" s="20" t="str">
        <f t="shared" ca="1" si="4"/>
        <v/>
      </c>
      <c r="M8" s="20" t="str">
        <f t="shared" ca="1" si="5"/>
        <v/>
      </c>
      <c r="N8" s="20" t="str">
        <f t="shared" ca="1" si="6"/>
        <v/>
      </c>
      <c r="O8" s="20" t="str">
        <f t="shared" ca="1" si="7"/>
        <v/>
      </c>
      <c r="P8" s="20" t="str">
        <f t="shared" ca="1" si="8"/>
        <v/>
      </c>
      <c r="Q8" s="20" t="str">
        <f t="shared" ca="1" si="9"/>
        <v/>
      </c>
      <c r="R8" s="20" t="str">
        <f t="shared" ca="1" si="10"/>
        <v/>
      </c>
      <c r="S8" s="20" t="str">
        <f t="shared" ca="1" si="11"/>
        <v/>
      </c>
      <c r="T8" s="20" t="str">
        <f t="shared" ca="1" si="12"/>
        <v/>
      </c>
      <c r="U8" s="20" t="str">
        <f t="shared" ca="1" si="13"/>
        <v/>
      </c>
      <c r="V8" s="20" t="str">
        <f t="shared" ca="1" si="14"/>
        <v/>
      </c>
      <c r="W8" s="20" t="str">
        <f t="shared" ca="1" si="15"/>
        <v/>
      </c>
      <c r="X8" s="20" t="str">
        <f t="shared" ca="1" si="16"/>
        <v/>
      </c>
      <c r="Y8" s="20" t="str">
        <f t="shared" ca="1" si="17"/>
        <v/>
      </c>
      <c r="Z8" s="20" t="str">
        <f t="shared" ca="1" si="18"/>
        <v/>
      </c>
      <c r="AA8" s="20" t="str">
        <f t="shared" ca="1" si="19"/>
        <v/>
      </c>
      <c r="AB8" s="20" t="str">
        <f t="shared" ca="1" si="20"/>
        <v/>
      </c>
      <c r="AC8" s="20" t="str">
        <f t="shared" ca="1" si="21"/>
        <v/>
      </c>
      <c r="AD8" s="20" t="str">
        <f t="shared" ca="1" si="22"/>
        <v/>
      </c>
      <c r="AE8" s="20" t="str">
        <f t="shared" ca="1" si="23"/>
        <v/>
      </c>
      <c r="AF8" s="20" t="str">
        <f t="shared" ca="1" si="24"/>
        <v/>
      </c>
      <c r="AG8" s="20" t="str">
        <f t="shared" ca="1" si="25"/>
        <v/>
      </c>
      <c r="AH8" s="20" t="str">
        <f t="shared" ca="1" si="26"/>
        <v/>
      </c>
      <c r="AI8" s="20" t="str">
        <f t="shared" ca="1" si="27"/>
        <v/>
      </c>
      <c r="AJ8" s="20" t="str">
        <f t="shared" ca="1" si="28"/>
        <v/>
      </c>
      <c r="AK8" s="20" t="str">
        <f t="shared" ca="1" si="29"/>
        <v/>
      </c>
      <c r="AL8" s="20" t="str">
        <f t="shared" ca="1" si="30"/>
        <v/>
      </c>
      <c r="AM8" s="20" t="str">
        <f t="shared" ca="1" si="30"/>
        <v/>
      </c>
      <c r="AN8" s="20" t="str">
        <f t="shared" ca="1" si="30"/>
        <v/>
      </c>
      <c r="AO8" s="20" t="str">
        <f t="shared" ca="1" si="30"/>
        <v/>
      </c>
      <c r="AP8" s="20" t="str">
        <f t="shared" ca="1" si="30"/>
        <v/>
      </c>
      <c r="AQ8" s="20" t="str">
        <f t="shared" ca="1" si="30"/>
        <v/>
      </c>
      <c r="AR8" s="20" t="str">
        <f t="shared" ca="1" si="30"/>
        <v/>
      </c>
    </row>
    <row r="9" spans="1:44" ht="18.75" customHeight="1" x14ac:dyDescent="0.35">
      <c r="B9" s="13" t="s">
        <v>7</v>
      </c>
      <c r="C9" s="20" t="str">
        <f t="shared" ca="1" si="0"/>
        <v/>
      </c>
      <c r="D9" s="20" t="str">
        <f t="shared" ca="1" si="1"/>
        <v/>
      </c>
      <c r="E9" s="20" t="str">
        <f t="shared" ca="1" si="1"/>
        <v/>
      </c>
      <c r="F9" s="20" t="str">
        <f t="shared" ca="1" si="1"/>
        <v/>
      </c>
      <c r="G9" s="20" t="str">
        <f t="shared" ca="1" si="1"/>
        <v/>
      </c>
      <c r="H9" s="20" t="str">
        <f t="shared" ca="1" si="1"/>
        <v/>
      </c>
      <c r="I9" s="20" t="str">
        <f t="shared" ca="1" si="1"/>
        <v/>
      </c>
      <c r="J9" s="20" t="str">
        <f t="shared" ca="1" si="2"/>
        <v/>
      </c>
      <c r="K9" s="20" t="str">
        <f t="shared" ca="1" si="3"/>
        <v/>
      </c>
      <c r="L9" s="20" t="str">
        <f t="shared" ca="1" si="4"/>
        <v/>
      </c>
      <c r="M9" s="20" t="str">
        <f t="shared" ca="1" si="5"/>
        <v/>
      </c>
      <c r="N9" s="20" t="str">
        <f t="shared" ca="1" si="6"/>
        <v/>
      </c>
      <c r="O9" s="20" t="str">
        <f t="shared" ca="1" si="7"/>
        <v/>
      </c>
      <c r="P9" s="20" t="str">
        <f t="shared" ca="1" si="8"/>
        <v/>
      </c>
      <c r="Q9" s="20" t="str">
        <f t="shared" ca="1" si="9"/>
        <v/>
      </c>
      <c r="R9" s="20" t="str">
        <f t="shared" ca="1" si="10"/>
        <v/>
      </c>
      <c r="S9" s="20" t="str">
        <f t="shared" ca="1" si="11"/>
        <v/>
      </c>
      <c r="T9" s="20" t="str">
        <f t="shared" ca="1" si="12"/>
        <v/>
      </c>
      <c r="U9" s="20" t="str">
        <f t="shared" ca="1" si="13"/>
        <v/>
      </c>
      <c r="V9" s="20" t="str">
        <f t="shared" ca="1" si="14"/>
        <v/>
      </c>
      <c r="W9" s="20" t="str">
        <f t="shared" ca="1" si="15"/>
        <v/>
      </c>
      <c r="X9" s="20" t="str">
        <f t="shared" ca="1" si="16"/>
        <v/>
      </c>
      <c r="Y9" s="20" t="str">
        <f t="shared" ca="1" si="17"/>
        <v/>
      </c>
      <c r="Z9" s="20" t="str">
        <f t="shared" ca="1" si="18"/>
        <v/>
      </c>
      <c r="AA9" s="20" t="str">
        <f t="shared" ca="1" si="19"/>
        <v/>
      </c>
      <c r="AB9" s="20" t="str">
        <f t="shared" ca="1" si="20"/>
        <v/>
      </c>
      <c r="AC9" s="20" t="str">
        <f t="shared" ca="1" si="21"/>
        <v/>
      </c>
      <c r="AD9" s="20" t="str">
        <f t="shared" ca="1" si="22"/>
        <v/>
      </c>
      <c r="AE9" s="20" t="str">
        <f t="shared" ca="1" si="23"/>
        <v/>
      </c>
      <c r="AF9" s="20" t="str">
        <f t="shared" ca="1" si="24"/>
        <v/>
      </c>
      <c r="AG9" s="20" t="str">
        <f t="shared" ca="1" si="25"/>
        <v/>
      </c>
      <c r="AH9" s="20" t="str">
        <f t="shared" ca="1" si="26"/>
        <v/>
      </c>
      <c r="AI9" s="20" t="str">
        <f t="shared" ca="1" si="27"/>
        <v/>
      </c>
      <c r="AJ9" s="20" t="str">
        <f t="shared" ca="1" si="28"/>
        <v/>
      </c>
      <c r="AK9" s="20" t="str">
        <f t="shared" ca="1" si="29"/>
        <v/>
      </c>
      <c r="AL9" s="20" t="str">
        <f t="shared" ca="1" si="30"/>
        <v/>
      </c>
      <c r="AM9" s="20" t="str">
        <f t="shared" ca="1" si="30"/>
        <v/>
      </c>
      <c r="AN9" s="20" t="str">
        <f t="shared" ca="1" si="30"/>
        <v/>
      </c>
      <c r="AO9" s="20" t="str">
        <f t="shared" ca="1" si="30"/>
        <v/>
      </c>
      <c r="AP9" s="20" t="str">
        <f t="shared" ca="1" si="30"/>
        <v/>
      </c>
      <c r="AQ9" s="20" t="str">
        <f t="shared" ca="1" si="30"/>
        <v/>
      </c>
      <c r="AR9" s="20" t="str">
        <f t="shared" ca="1" si="30"/>
        <v/>
      </c>
    </row>
    <row r="10" spans="1:44" ht="18.75" customHeight="1" x14ac:dyDescent="0.35">
      <c r="B10" s="13" t="s">
        <v>8</v>
      </c>
      <c r="C10" s="20" t="str">
        <f t="shared" ca="1" si="0"/>
        <v/>
      </c>
      <c r="D10" s="20" t="str">
        <f t="shared" ca="1" si="1"/>
        <v/>
      </c>
      <c r="E10" s="20" t="str">
        <f t="shared" ca="1" si="1"/>
        <v/>
      </c>
      <c r="F10" s="20" t="str">
        <f t="shared" ca="1" si="1"/>
        <v/>
      </c>
      <c r="G10" s="20" t="str">
        <f t="shared" ca="1" si="1"/>
        <v/>
      </c>
      <c r="H10" s="20" t="str">
        <f t="shared" ca="1" si="1"/>
        <v/>
      </c>
      <c r="I10" s="20" t="str">
        <f t="shared" ca="1" si="1"/>
        <v/>
      </c>
      <c r="J10" s="20" t="str">
        <f t="shared" ca="1" si="2"/>
        <v/>
      </c>
      <c r="K10" s="20" t="str">
        <f t="shared" ca="1" si="3"/>
        <v/>
      </c>
      <c r="L10" s="20" t="str">
        <f t="shared" ca="1" si="4"/>
        <v/>
      </c>
      <c r="M10" s="20" t="str">
        <f t="shared" ca="1" si="5"/>
        <v/>
      </c>
      <c r="N10" s="20" t="str">
        <f t="shared" ca="1" si="6"/>
        <v/>
      </c>
      <c r="O10" s="20" t="str">
        <f t="shared" ca="1" si="7"/>
        <v/>
      </c>
      <c r="P10" s="20" t="str">
        <f t="shared" ca="1" si="8"/>
        <v/>
      </c>
      <c r="Q10" s="20" t="str">
        <f t="shared" ca="1" si="9"/>
        <v/>
      </c>
      <c r="R10" s="20" t="str">
        <f t="shared" ca="1" si="10"/>
        <v/>
      </c>
      <c r="S10" s="20" t="str">
        <f t="shared" ca="1" si="11"/>
        <v/>
      </c>
      <c r="T10" s="20" t="str">
        <f t="shared" ca="1" si="12"/>
        <v/>
      </c>
      <c r="U10" s="20" t="str">
        <f t="shared" ca="1" si="13"/>
        <v/>
      </c>
      <c r="V10" s="20" t="str">
        <f t="shared" ca="1" si="14"/>
        <v/>
      </c>
      <c r="W10" s="20" t="str">
        <f t="shared" ca="1" si="15"/>
        <v/>
      </c>
      <c r="X10" s="20" t="str">
        <f t="shared" ca="1" si="16"/>
        <v/>
      </c>
      <c r="Y10" s="20" t="str">
        <f t="shared" ca="1" si="17"/>
        <v/>
      </c>
      <c r="Z10" s="20" t="str">
        <f t="shared" ca="1" si="18"/>
        <v/>
      </c>
      <c r="AA10" s="20" t="str">
        <f t="shared" ca="1" si="19"/>
        <v/>
      </c>
      <c r="AB10" s="20" t="str">
        <f t="shared" ca="1" si="20"/>
        <v/>
      </c>
      <c r="AC10" s="20" t="str">
        <f t="shared" ca="1" si="21"/>
        <v/>
      </c>
      <c r="AD10" s="20" t="str">
        <f t="shared" ca="1" si="22"/>
        <v/>
      </c>
      <c r="AE10" s="20" t="str">
        <f t="shared" ca="1" si="23"/>
        <v/>
      </c>
      <c r="AF10" s="20" t="str">
        <f t="shared" ca="1" si="24"/>
        <v/>
      </c>
      <c r="AG10" s="20" t="str">
        <f t="shared" ca="1" si="25"/>
        <v/>
      </c>
      <c r="AH10" s="20" t="str">
        <f t="shared" ca="1" si="26"/>
        <v/>
      </c>
      <c r="AI10" s="20" t="str">
        <f t="shared" ca="1" si="27"/>
        <v/>
      </c>
      <c r="AJ10" s="20" t="str">
        <f t="shared" ca="1" si="28"/>
        <v/>
      </c>
      <c r="AK10" s="20" t="str">
        <f t="shared" ca="1" si="29"/>
        <v/>
      </c>
      <c r="AL10" s="20" t="str">
        <f t="shared" ca="1" si="30"/>
        <v/>
      </c>
      <c r="AM10" s="20" t="str">
        <f t="shared" ca="1" si="30"/>
        <v/>
      </c>
      <c r="AN10" s="20" t="str">
        <f t="shared" ca="1" si="30"/>
        <v/>
      </c>
      <c r="AO10" s="20" t="str">
        <f t="shared" ca="1" si="30"/>
        <v/>
      </c>
      <c r="AP10" s="20" t="str">
        <f t="shared" ca="1" si="30"/>
        <v/>
      </c>
      <c r="AQ10" s="20" t="str">
        <f t="shared" ca="1" si="30"/>
        <v/>
      </c>
      <c r="AR10" s="20" t="str">
        <f t="shared" ca="1" si="30"/>
        <v/>
      </c>
    </row>
    <row r="11" spans="1:44" ht="18.75" customHeight="1" x14ac:dyDescent="0.35">
      <c r="B11" s="13" t="s">
        <v>9</v>
      </c>
      <c r="C11" s="20" t="str">
        <f t="shared" ca="1" si="0"/>
        <v/>
      </c>
      <c r="D11" s="20" t="str">
        <f t="shared" ca="1" si="1"/>
        <v/>
      </c>
      <c r="E11" s="20" t="str">
        <f t="shared" ca="1" si="1"/>
        <v/>
      </c>
      <c r="F11" s="20" t="str">
        <f t="shared" ca="1" si="1"/>
        <v/>
      </c>
      <c r="G11" s="20" t="str">
        <f t="shared" ca="1" si="1"/>
        <v/>
      </c>
      <c r="H11" s="20" t="str">
        <f t="shared" ca="1" si="1"/>
        <v/>
      </c>
      <c r="I11" s="20" t="str">
        <f t="shared" ca="1" si="1"/>
        <v/>
      </c>
      <c r="J11" s="20" t="str">
        <f t="shared" ca="1" si="2"/>
        <v/>
      </c>
      <c r="K11" s="20" t="str">
        <f t="shared" ca="1" si="3"/>
        <v/>
      </c>
      <c r="L11" s="20" t="str">
        <f t="shared" ca="1" si="4"/>
        <v/>
      </c>
      <c r="M11" s="20" t="str">
        <f t="shared" ca="1" si="5"/>
        <v/>
      </c>
      <c r="N11" s="20" t="str">
        <f t="shared" ca="1" si="6"/>
        <v/>
      </c>
      <c r="O11" s="20" t="str">
        <f t="shared" ca="1" si="7"/>
        <v/>
      </c>
      <c r="P11" s="20" t="str">
        <f t="shared" ca="1" si="8"/>
        <v/>
      </c>
      <c r="Q11" s="20" t="str">
        <f t="shared" ca="1" si="9"/>
        <v/>
      </c>
      <c r="R11" s="20" t="str">
        <f t="shared" ca="1" si="10"/>
        <v/>
      </c>
      <c r="S11" s="20" t="str">
        <f t="shared" ca="1" si="11"/>
        <v/>
      </c>
      <c r="T11" s="20" t="str">
        <f t="shared" ca="1" si="12"/>
        <v/>
      </c>
      <c r="U11" s="20" t="str">
        <f t="shared" ca="1" si="13"/>
        <v/>
      </c>
      <c r="V11" s="20" t="str">
        <f t="shared" ca="1" si="14"/>
        <v/>
      </c>
      <c r="W11" s="20" t="str">
        <f t="shared" ca="1" si="15"/>
        <v/>
      </c>
      <c r="X11" s="20" t="str">
        <f t="shared" ca="1" si="16"/>
        <v/>
      </c>
      <c r="Y11" s="20" t="str">
        <f t="shared" ca="1" si="17"/>
        <v/>
      </c>
      <c r="Z11" s="20" t="str">
        <f t="shared" ca="1" si="18"/>
        <v/>
      </c>
      <c r="AA11" s="20" t="str">
        <f t="shared" ca="1" si="19"/>
        <v/>
      </c>
      <c r="AB11" s="20" t="str">
        <f t="shared" ca="1" si="20"/>
        <v/>
      </c>
      <c r="AC11" s="20" t="str">
        <f t="shared" ca="1" si="21"/>
        <v/>
      </c>
      <c r="AD11" s="20" t="str">
        <f t="shared" ca="1" si="22"/>
        <v/>
      </c>
      <c r="AE11" s="20" t="str">
        <f t="shared" ca="1" si="23"/>
        <v/>
      </c>
      <c r="AF11" s="20" t="str">
        <f t="shared" ca="1" si="24"/>
        <v/>
      </c>
      <c r="AG11" s="20" t="str">
        <f t="shared" ca="1" si="25"/>
        <v/>
      </c>
      <c r="AH11" s="20" t="str">
        <f t="shared" ca="1" si="26"/>
        <v/>
      </c>
      <c r="AI11" s="20" t="str">
        <f t="shared" ca="1" si="27"/>
        <v/>
      </c>
      <c r="AJ11" s="20" t="str">
        <f t="shared" ca="1" si="28"/>
        <v/>
      </c>
      <c r="AK11" s="20" t="str">
        <f t="shared" ca="1" si="29"/>
        <v/>
      </c>
      <c r="AL11" s="20" t="str">
        <f t="shared" ca="1" si="30"/>
        <v/>
      </c>
      <c r="AM11" s="20" t="str">
        <f t="shared" ca="1" si="30"/>
        <v/>
      </c>
      <c r="AN11" s="20" t="str">
        <f t="shared" ca="1" si="30"/>
        <v/>
      </c>
      <c r="AO11" s="20" t="str">
        <f t="shared" ca="1" si="30"/>
        <v/>
      </c>
      <c r="AP11" s="20" t="str">
        <f t="shared" ca="1" si="30"/>
        <v/>
      </c>
      <c r="AQ11" s="20" t="str">
        <f t="shared" ca="1" si="30"/>
        <v/>
      </c>
      <c r="AR11" s="20" t="str">
        <f t="shared" ca="1" si="30"/>
        <v/>
      </c>
    </row>
    <row r="12" spans="1:44" ht="18.75" customHeight="1" x14ac:dyDescent="0.35">
      <c r="B12" s="13" t="s">
        <v>10</v>
      </c>
      <c r="C12" s="20" t="str">
        <f t="shared" ca="1" si="0"/>
        <v/>
      </c>
      <c r="D12" s="20" t="str">
        <f t="shared" ca="1" si="1"/>
        <v/>
      </c>
      <c r="E12" s="20" t="str">
        <f t="shared" ca="1" si="1"/>
        <v/>
      </c>
      <c r="F12" s="20" t="str">
        <f t="shared" ca="1" si="1"/>
        <v/>
      </c>
      <c r="G12" s="20" t="str">
        <f t="shared" ca="1" si="1"/>
        <v/>
      </c>
      <c r="H12" s="20" t="str">
        <f t="shared" ca="1" si="1"/>
        <v/>
      </c>
      <c r="I12" s="20" t="str">
        <f t="shared" ca="1" si="1"/>
        <v/>
      </c>
      <c r="J12" s="20" t="str">
        <f t="shared" ca="1" si="2"/>
        <v/>
      </c>
      <c r="K12" s="20" t="str">
        <f t="shared" ca="1" si="3"/>
        <v/>
      </c>
      <c r="L12" s="20" t="str">
        <f t="shared" ca="1" si="4"/>
        <v/>
      </c>
      <c r="M12" s="20" t="str">
        <f t="shared" ca="1" si="5"/>
        <v/>
      </c>
      <c r="N12" s="20" t="str">
        <f t="shared" ca="1" si="6"/>
        <v/>
      </c>
      <c r="O12" s="20" t="str">
        <f t="shared" ca="1" si="7"/>
        <v/>
      </c>
      <c r="P12" s="20" t="str">
        <f t="shared" ca="1" si="8"/>
        <v/>
      </c>
      <c r="Q12" s="20" t="str">
        <f t="shared" ca="1" si="9"/>
        <v/>
      </c>
      <c r="R12" s="20" t="str">
        <f t="shared" ca="1" si="10"/>
        <v/>
      </c>
      <c r="S12" s="20" t="str">
        <f t="shared" ca="1" si="11"/>
        <v/>
      </c>
      <c r="T12" s="20" t="str">
        <f t="shared" ca="1" si="12"/>
        <v/>
      </c>
      <c r="U12" s="20" t="str">
        <f t="shared" ca="1" si="13"/>
        <v/>
      </c>
      <c r="V12" s="20" t="str">
        <f t="shared" ca="1" si="14"/>
        <v/>
      </c>
      <c r="W12" s="20" t="str">
        <f t="shared" ca="1" si="15"/>
        <v/>
      </c>
      <c r="X12" s="20" t="str">
        <f t="shared" ca="1" si="16"/>
        <v/>
      </c>
      <c r="Y12" s="20" t="str">
        <f t="shared" ca="1" si="17"/>
        <v/>
      </c>
      <c r="Z12" s="20" t="str">
        <f t="shared" ca="1" si="18"/>
        <v/>
      </c>
      <c r="AA12" s="20" t="str">
        <f t="shared" ca="1" si="19"/>
        <v/>
      </c>
      <c r="AB12" s="20" t="str">
        <f t="shared" ca="1" si="20"/>
        <v/>
      </c>
      <c r="AC12" s="20" t="str">
        <f t="shared" ca="1" si="21"/>
        <v/>
      </c>
      <c r="AD12" s="20" t="str">
        <f t="shared" ca="1" si="22"/>
        <v/>
      </c>
      <c r="AE12" s="20" t="str">
        <f t="shared" ca="1" si="23"/>
        <v/>
      </c>
      <c r="AF12" s="20" t="str">
        <f t="shared" ca="1" si="24"/>
        <v/>
      </c>
      <c r="AG12" s="20" t="str">
        <f t="shared" ca="1" si="25"/>
        <v/>
      </c>
      <c r="AH12" s="20" t="str">
        <f t="shared" ca="1" si="26"/>
        <v/>
      </c>
      <c r="AI12" s="20" t="str">
        <f t="shared" ca="1" si="27"/>
        <v/>
      </c>
      <c r="AJ12" s="20" t="str">
        <f t="shared" ca="1" si="28"/>
        <v/>
      </c>
      <c r="AK12" s="20" t="str">
        <f t="shared" ca="1" si="29"/>
        <v/>
      </c>
      <c r="AL12" s="20" t="str">
        <f t="shared" ca="1" si="30"/>
        <v/>
      </c>
      <c r="AM12" s="20" t="str">
        <f t="shared" ca="1" si="30"/>
        <v/>
      </c>
      <c r="AN12" s="20" t="str">
        <f t="shared" ca="1" si="30"/>
        <v/>
      </c>
      <c r="AO12" s="20" t="str">
        <f t="shared" ca="1" si="30"/>
        <v/>
      </c>
      <c r="AP12" s="20" t="str">
        <f t="shared" ca="1" si="30"/>
        <v/>
      </c>
      <c r="AQ12" s="20" t="str">
        <f t="shared" ca="1" si="30"/>
        <v/>
      </c>
      <c r="AR12" s="20" t="str">
        <f t="shared" ca="1" si="30"/>
        <v/>
      </c>
    </row>
    <row r="13" spans="1:44" ht="18.75" customHeight="1" x14ac:dyDescent="0.35">
      <c r="B13" s="13" t="s">
        <v>11</v>
      </c>
      <c r="C13" s="20" t="str">
        <f t="shared" ca="1" si="0"/>
        <v/>
      </c>
      <c r="D13" s="20" t="str">
        <f t="shared" ca="1" si="1"/>
        <v/>
      </c>
      <c r="E13" s="20" t="str">
        <f t="shared" ca="1" si="1"/>
        <v/>
      </c>
      <c r="F13" s="20" t="str">
        <f t="shared" ca="1" si="1"/>
        <v/>
      </c>
      <c r="G13" s="20" t="str">
        <f t="shared" ca="1" si="1"/>
        <v/>
      </c>
      <c r="H13" s="20" t="str">
        <f t="shared" ca="1" si="1"/>
        <v/>
      </c>
      <c r="I13" s="20" t="str">
        <f t="shared" ca="1" si="1"/>
        <v/>
      </c>
      <c r="J13" s="20" t="str">
        <f t="shared" ca="1" si="2"/>
        <v/>
      </c>
      <c r="K13" s="20" t="str">
        <f t="shared" ca="1" si="3"/>
        <v/>
      </c>
      <c r="L13" s="20" t="str">
        <f t="shared" ca="1" si="4"/>
        <v/>
      </c>
      <c r="M13" s="20" t="str">
        <f t="shared" ca="1" si="5"/>
        <v/>
      </c>
      <c r="N13" s="20" t="str">
        <f t="shared" ca="1" si="6"/>
        <v/>
      </c>
      <c r="O13" s="20" t="str">
        <f t="shared" ca="1" si="7"/>
        <v/>
      </c>
      <c r="P13" s="20" t="str">
        <f t="shared" ca="1" si="8"/>
        <v/>
      </c>
      <c r="Q13" s="20" t="str">
        <f t="shared" ca="1" si="9"/>
        <v/>
      </c>
      <c r="R13" s="20" t="str">
        <f t="shared" ca="1" si="10"/>
        <v/>
      </c>
      <c r="S13" s="20" t="str">
        <f t="shared" ca="1" si="11"/>
        <v/>
      </c>
      <c r="T13" s="20" t="str">
        <f t="shared" ca="1" si="12"/>
        <v/>
      </c>
      <c r="U13" s="20" t="str">
        <f t="shared" ca="1" si="13"/>
        <v/>
      </c>
      <c r="V13" s="20" t="str">
        <f t="shared" ca="1" si="14"/>
        <v/>
      </c>
      <c r="W13" s="20" t="str">
        <f t="shared" ca="1" si="15"/>
        <v/>
      </c>
      <c r="X13" s="20" t="str">
        <f t="shared" ca="1" si="16"/>
        <v/>
      </c>
      <c r="Y13" s="20" t="str">
        <f t="shared" ca="1" si="17"/>
        <v/>
      </c>
      <c r="Z13" s="20" t="str">
        <f t="shared" ca="1" si="18"/>
        <v/>
      </c>
      <c r="AA13" s="20" t="str">
        <f t="shared" ca="1" si="19"/>
        <v/>
      </c>
      <c r="AB13" s="20" t="str">
        <f t="shared" ca="1" si="20"/>
        <v/>
      </c>
      <c r="AC13" s="20" t="str">
        <f t="shared" ca="1" si="21"/>
        <v/>
      </c>
      <c r="AD13" s="20" t="str">
        <f t="shared" ca="1" si="22"/>
        <v/>
      </c>
      <c r="AE13" s="20" t="str">
        <f t="shared" ca="1" si="23"/>
        <v/>
      </c>
      <c r="AF13" s="20" t="str">
        <f t="shared" ca="1" si="24"/>
        <v/>
      </c>
      <c r="AG13" s="20" t="str">
        <f t="shared" ca="1" si="25"/>
        <v/>
      </c>
      <c r="AH13" s="20" t="str">
        <f t="shared" ca="1" si="26"/>
        <v/>
      </c>
      <c r="AI13" s="20" t="str">
        <f t="shared" ca="1" si="27"/>
        <v/>
      </c>
      <c r="AJ13" s="20" t="str">
        <f t="shared" ca="1" si="28"/>
        <v/>
      </c>
      <c r="AK13" s="20" t="str">
        <f t="shared" ca="1" si="29"/>
        <v/>
      </c>
      <c r="AL13" s="20" t="str">
        <f t="shared" ca="1" si="30"/>
        <v/>
      </c>
      <c r="AM13" s="20" t="str">
        <f t="shared" ca="1" si="30"/>
        <v/>
      </c>
      <c r="AN13" s="20" t="str">
        <f t="shared" ca="1" si="30"/>
        <v/>
      </c>
      <c r="AO13" s="20" t="str">
        <f t="shared" ca="1" si="30"/>
        <v/>
      </c>
      <c r="AP13" s="20" t="str">
        <f t="shared" ca="1" si="30"/>
        <v/>
      </c>
      <c r="AQ13" s="20" t="str">
        <f t="shared" ca="1" si="30"/>
        <v/>
      </c>
      <c r="AR13" s="20" t="str">
        <f t="shared" ca="1" si="30"/>
        <v/>
      </c>
    </row>
    <row r="14" spans="1:44" ht="18.75" customHeight="1" x14ac:dyDescent="0.35">
      <c r="B14" s="13" t="s">
        <v>12</v>
      </c>
      <c r="C14" s="20" t="str">
        <f t="shared" ca="1" si="0"/>
        <v/>
      </c>
      <c r="D14" s="20" t="str">
        <f t="shared" ca="1" si="1"/>
        <v/>
      </c>
      <c r="E14" s="20" t="str">
        <f t="shared" ca="1" si="1"/>
        <v/>
      </c>
      <c r="F14" s="20" t="str">
        <f t="shared" ca="1" si="1"/>
        <v/>
      </c>
      <c r="G14" s="20" t="str">
        <f t="shared" ca="1" si="1"/>
        <v/>
      </c>
      <c r="H14" s="20" t="str">
        <f t="shared" ca="1" si="1"/>
        <v/>
      </c>
      <c r="I14" s="20" t="str">
        <f t="shared" ca="1" si="1"/>
        <v/>
      </c>
      <c r="J14" s="20" t="str">
        <f t="shared" ca="1" si="2"/>
        <v/>
      </c>
      <c r="K14" s="20" t="str">
        <f t="shared" ca="1" si="3"/>
        <v/>
      </c>
      <c r="L14" s="20" t="str">
        <f t="shared" ca="1" si="4"/>
        <v/>
      </c>
      <c r="M14" s="20" t="str">
        <f t="shared" ca="1" si="5"/>
        <v/>
      </c>
      <c r="N14" s="20" t="str">
        <f t="shared" ca="1" si="6"/>
        <v/>
      </c>
      <c r="O14" s="20" t="str">
        <f t="shared" ca="1" si="7"/>
        <v/>
      </c>
      <c r="P14" s="20" t="str">
        <f t="shared" ca="1" si="8"/>
        <v/>
      </c>
      <c r="Q14" s="20" t="str">
        <f t="shared" ca="1" si="9"/>
        <v/>
      </c>
      <c r="R14" s="20" t="str">
        <f t="shared" ca="1" si="10"/>
        <v/>
      </c>
      <c r="S14" s="20" t="str">
        <f t="shared" ca="1" si="11"/>
        <v/>
      </c>
      <c r="T14" s="20" t="str">
        <f t="shared" ca="1" si="12"/>
        <v/>
      </c>
      <c r="U14" s="20" t="str">
        <f t="shared" ca="1" si="13"/>
        <v/>
      </c>
      <c r="V14" s="20" t="str">
        <f t="shared" ca="1" si="14"/>
        <v/>
      </c>
      <c r="W14" s="20" t="str">
        <f t="shared" ca="1" si="15"/>
        <v/>
      </c>
      <c r="X14" s="20" t="str">
        <f t="shared" ca="1" si="16"/>
        <v/>
      </c>
      <c r="Y14" s="20" t="str">
        <f t="shared" ca="1" si="17"/>
        <v/>
      </c>
      <c r="Z14" s="20" t="str">
        <f t="shared" ca="1" si="18"/>
        <v/>
      </c>
      <c r="AA14" s="20" t="str">
        <f t="shared" ca="1" si="19"/>
        <v/>
      </c>
      <c r="AB14" s="20" t="str">
        <f t="shared" ca="1" si="20"/>
        <v/>
      </c>
      <c r="AC14" s="20" t="str">
        <f t="shared" ca="1" si="21"/>
        <v/>
      </c>
      <c r="AD14" s="20" t="str">
        <f t="shared" ca="1" si="22"/>
        <v/>
      </c>
      <c r="AE14" s="20" t="str">
        <f t="shared" ca="1" si="23"/>
        <v/>
      </c>
      <c r="AF14" s="20" t="str">
        <f t="shared" ca="1" si="24"/>
        <v/>
      </c>
      <c r="AG14" s="20" t="str">
        <f t="shared" ca="1" si="25"/>
        <v/>
      </c>
      <c r="AH14" s="20" t="str">
        <f t="shared" ca="1" si="26"/>
        <v/>
      </c>
      <c r="AI14" s="20" t="str">
        <f t="shared" ca="1" si="27"/>
        <v/>
      </c>
      <c r="AJ14" s="20" t="str">
        <f t="shared" ca="1" si="28"/>
        <v/>
      </c>
      <c r="AK14" s="20" t="str">
        <f t="shared" ca="1" si="29"/>
        <v/>
      </c>
      <c r="AL14" s="20" t="str">
        <f t="shared" ca="1" si="30"/>
        <v/>
      </c>
      <c r="AM14" s="20" t="str">
        <f t="shared" ca="1" si="30"/>
        <v/>
      </c>
      <c r="AN14" s="20" t="str">
        <f t="shared" ca="1" si="30"/>
        <v/>
      </c>
      <c r="AO14" s="20" t="str">
        <f t="shared" ca="1" si="30"/>
        <v/>
      </c>
      <c r="AP14" s="20" t="str">
        <f t="shared" ca="1" si="30"/>
        <v/>
      </c>
      <c r="AQ14" s="20" t="str">
        <f t="shared" ca="1" si="30"/>
        <v/>
      </c>
      <c r="AR14" s="20" t="str">
        <f t="shared" ca="1" si="30"/>
        <v/>
      </c>
    </row>
    <row r="15" spans="1:44" ht="18.75" customHeight="1" x14ac:dyDescent="0.35">
      <c r="B15" s="13" t="s">
        <v>13</v>
      </c>
      <c r="C15" s="20" t="str">
        <f t="shared" ca="1" si="0"/>
        <v/>
      </c>
      <c r="D15" s="20" t="str">
        <f t="shared" ca="1" si="1"/>
        <v/>
      </c>
      <c r="E15" s="20" t="str">
        <f t="shared" ca="1" si="1"/>
        <v/>
      </c>
      <c r="F15" s="20" t="str">
        <f t="shared" ca="1" si="1"/>
        <v/>
      </c>
      <c r="G15" s="20" t="str">
        <f t="shared" ca="1" si="1"/>
        <v/>
      </c>
      <c r="H15" s="20" t="str">
        <f t="shared" ca="1" si="1"/>
        <v/>
      </c>
      <c r="I15" s="20" t="str">
        <f t="shared" ca="1" si="1"/>
        <v/>
      </c>
      <c r="J15" s="20" t="str">
        <f t="shared" ca="1" si="2"/>
        <v/>
      </c>
      <c r="K15" s="20" t="str">
        <f t="shared" ca="1" si="3"/>
        <v/>
      </c>
      <c r="L15" s="20" t="str">
        <f t="shared" ca="1" si="4"/>
        <v/>
      </c>
      <c r="M15" s="20" t="str">
        <f t="shared" ca="1" si="5"/>
        <v/>
      </c>
      <c r="N15" s="20" t="str">
        <f t="shared" ca="1" si="6"/>
        <v/>
      </c>
      <c r="O15" s="20" t="str">
        <f t="shared" ca="1" si="7"/>
        <v/>
      </c>
      <c r="P15" s="20" t="str">
        <f t="shared" ca="1" si="8"/>
        <v/>
      </c>
      <c r="Q15" s="20" t="str">
        <f t="shared" ca="1" si="9"/>
        <v/>
      </c>
      <c r="R15" s="20" t="str">
        <f t="shared" ca="1" si="10"/>
        <v/>
      </c>
      <c r="S15" s="20" t="str">
        <f t="shared" ca="1" si="11"/>
        <v/>
      </c>
      <c r="T15" s="20" t="str">
        <f t="shared" ca="1" si="12"/>
        <v/>
      </c>
      <c r="U15" s="20" t="str">
        <f t="shared" ca="1" si="13"/>
        <v/>
      </c>
      <c r="V15" s="20" t="str">
        <f t="shared" ca="1" si="14"/>
        <v/>
      </c>
      <c r="W15" s="20" t="str">
        <f t="shared" ca="1" si="15"/>
        <v/>
      </c>
      <c r="X15" s="20" t="str">
        <f t="shared" ca="1" si="16"/>
        <v/>
      </c>
      <c r="Y15" s="20" t="str">
        <f t="shared" ca="1" si="17"/>
        <v/>
      </c>
      <c r="Z15" s="20" t="str">
        <f t="shared" ca="1" si="18"/>
        <v/>
      </c>
      <c r="AA15" s="20" t="str">
        <f t="shared" ca="1" si="19"/>
        <v/>
      </c>
      <c r="AB15" s="20" t="str">
        <f t="shared" ca="1" si="20"/>
        <v/>
      </c>
      <c r="AC15" s="20" t="str">
        <f t="shared" ca="1" si="21"/>
        <v/>
      </c>
      <c r="AD15" s="20" t="str">
        <f t="shared" ca="1" si="22"/>
        <v/>
      </c>
      <c r="AE15" s="20" t="str">
        <f t="shared" ca="1" si="23"/>
        <v/>
      </c>
      <c r="AF15" s="20" t="str">
        <f t="shared" ca="1" si="24"/>
        <v/>
      </c>
      <c r="AG15" s="20" t="str">
        <f t="shared" ca="1" si="25"/>
        <v/>
      </c>
      <c r="AH15" s="20" t="str">
        <f t="shared" ca="1" si="26"/>
        <v/>
      </c>
      <c r="AI15" s="20" t="str">
        <f t="shared" ca="1" si="27"/>
        <v/>
      </c>
      <c r="AJ15" s="20" t="str">
        <f t="shared" ca="1" si="28"/>
        <v/>
      </c>
      <c r="AK15" s="20" t="str">
        <f t="shared" ca="1" si="29"/>
        <v/>
      </c>
      <c r="AL15" s="20" t="str">
        <f t="shared" ca="1" si="30"/>
        <v/>
      </c>
      <c r="AM15" s="20" t="str">
        <f t="shared" ca="1" si="30"/>
        <v/>
      </c>
      <c r="AN15" s="20" t="str">
        <f t="shared" ca="1" si="30"/>
        <v/>
      </c>
      <c r="AO15" s="20" t="str">
        <f t="shared" ca="1" si="30"/>
        <v/>
      </c>
      <c r="AP15" s="20" t="str">
        <f t="shared" ca="1" si="30"/>
        <v/>
      </c>
      <c r="AQ15" s="20" t="str">
        <f t="shared" ca="1" si="30"/>
        <v/>
      </c>
      <c r="AR15" s="20" t="str">
        <f t="shared" ca="1" si="30"/>
        <v/>
      </c>
    </row>
    <row r="16" spans="1:44" ht="18.75" customHeight="1" x14ac:dyDescent="0.35">
      <c r="B16" s="13" t="s">
        <v>14</v>
      </c>
      <c r="C16" s="20" t="str">
        <f t="shared" ca="1" si="0"/>
        <v/>
      </c>
      <c r="D16" s="20" t="str">
        <f t="shared" ca="1" si="1"/>
        <v/>
      </c>
      <c r="E16" s="20" t="str">
        <f t="shared" ca="1" si="1"/>
        <v/>
      </c>
      <c r="F16" s="20" t="str">
        <f t="shared" ca="1" si="1"/>
        <v/>
      </c>
      <c r="G16" s="20" t="str">
        <f t="shared" ca="1" si="1"/>
        <v/>
      </c>
      <c r="H16" s="20" t="str">
        <f t="shared" ca="1" si="1"/>
        <v/>
      </c>
      <c r="I16" s="20" t="str">
        <f t="shared" ca="1" si="1"/>
        <v/>
      </c>
      <c r="J16" s="20" t="str">
        <f t="shared" ca="1" si="2"/>
        <v/>
      </c>
      <c r="K16" s="20" t="str">
        <f t="shared" ca="1" si="3"/>
        <v/>
      </c>
      <c r="L16" s="20" t="str">
        <f t="shared" ca="1" si="4"/>
        <v/>
      </c>
      <c r="M16" s="20" t="str">
        <f t="shared" ca="1" si="5"/>
        <v/>
      </c>
      <c r="N16" s="20" t="str">
        <f t="shared" ca="1" si="6"/>
        <v/>
      </c>
      <c r="O16" s="20" t="str">
        <f t="shared" ca="1" si="7"/>
        <v/>
      </c>
      <c r="P16" s="20" t="str">
        <f t="shared" ca="1" si="8"/>
        <v/>
      </c>
      <c r="Q16" s="20" t="str">
        <f t="shared" ca="1" si="9"/>
        <v/>
      </c>
      <c r="R16" s="20" t="str">
        <f t="shared" ca="1" si="10"/>
        <v/>
      </c>
      <c r="S16" s="20" t="str">
        <f t="shared" ca="1" si="11"/>
        <v/>
      </c>
      <c r="T16" s="20" t="str">
        <f t="shared" ca="1" si="12"/>
        <v/>
      </c>
      <c r="U16" s="20" t="str">
        <f t="shared" ca="1" si="13"/>
        <v/>
      </c>
      <c r="V16" s="20" t="str">
        <f t="shared" ca="1" si="14"/>
        <v/>
      </c>
      <c r="W16" s="20" t="str">
        <f t="shared" ca="1" si="15"/>
        <v/>
      </c>
      <c r="X16" s="20" t="str">
        <f t="shared" ca="1" si="16"/>
        <v/>
      </c>
      <c r="Y16" s="20" t="str">
        <f t="shared" ca="1" si="17"/>
        <v/>
      </c>
      <c r="Z16" s="20" t="str">
        <f t="shared" ca="1" si="18"/>
        <v/>
      </c>
      <c r="AA16" s="20" t="str">
        <f t="shared" ca="1" si="19"/>
        <v/>
      </c>
      <c r="AB16" s="20" t="str">
        <f t="shared" ca="1" si="20"/>
        <v/>
      </c>
      <c r="AC16" s="20" t="str">
        <f t="shared" ca="1" si="21"/>
        <v/>
      </c>
      <c r="AD16" s="20" t="str">
        <f t="shared" ca="1" si="22"/>
        <v/>
      </c>
      <c r="AE16" s="20" t="str">
        <f t="shared" ca="1" si="23"/>
        <v/>
      </c>
      <c r="AF16" s="20" t="str">
        <f t="shared" ca="1" si="24"/>
        <v/>
      </c>
      <c r="AG16" s="20" t="str">
        <f t="shared" ca="1" si="25"/>
        <v/>
      </c>
      <c r="AH16" s="20" t="str">
        <f t="shared" ca="1" si="26"/>
        <v/>
      </c>
      <c r="AI16" s="20" t="str">
        <f t="shared" ca="1" si="27"/>
        <v/>
      </c>
      <c r="AJ16" s="20" t="str">
        <f t="shared" ca="1" si="28"/>
        <v/>
      </c>
      <c r="AK16" s="20" t="str">
        <f t="shared" ca="1" si="29"/>
        <v/>
      </c>
      <c r="AL16" s="20" t="str">
        <f t="shared" ca="1" si="30"/>
        <v/>
      </c>
      <c r="AM16" s="20" t="str">
        <f t="shared" ca="1" si="30"/>
        <v/>
      </c>
      <c r="AN16" s="20" t="str">
        <f t="shared" ca="1" si="30"/>
        <v/>
      </c>
      <c r="AO16" s="20" t="str">
        <f t="shared" ca="1" si="30"/>
        <v/>
      </c>
      <c r="AP16" s="20" t="str">
        <f t="shared" ca="1" si="30"/>
        <v/>
      </c>
      <c r="AQ16" s="20" t="str">
        <f t="shared" ca="1" si="30"/>
        <v/>
      </c>
      <c r="AR16" s="20" t="str">
        <f t="shared" ca="1" si="30"/>
        <v/>
      </c>
    </row>
    <row r="17" spans="2:44" ht="18.75" customHeight="1" x14ac:dyDescent="0.35">
      <c r="B17" s="13" t="s">
        <v>15</v>
      </c>
      <c r="C17" s="20" t="str">
        <f t="shared" ca="1" si="0"/>
        <v/>
      </c>
      <c r="D17" s="20" t="str">
        <f t="shared" ca="1" si="1"/>
        <v/>
      </c>
      <c r="E17" s="20" t="str">
        <f t="shared" ca="1" si="1"/>
        <v/>
      </c>
      <c r="F17" s="20" t="str">
        <f t="shared" ca="1" si="1"/>
        <v/>
      </c>
      <c r="G17" s="20" t="str">
        <f t="shared" ca="1" si="1"/>
        <v/>
      </c>
      <c r="H17" s="20" t="str">
        <f t="shared" ca="1" si="1"/>
        <v/>
      </c>
      <c r="I17" s="20" t="str">
        <f t="shared" ca="1" si="1"/>
        <v/>
      </c>
      <c r="J17" s="20" t="str">
        <f t="shared" ca="1" si="2"/>
        <v/>
      </c>
      <c r="K17" s="20" t="str">
        <f t="shared" ca="1" si="3"/>
        <v/>
      </c>
      <c r="L17" s="20" t="str">
        <f t="shared" ca="1" si="4"/>
        <v/>
      </c>
      <c r="M17" s="20" t="str">
        <f t="shared" ca="1" si="5"/>
        <v/>
      </c>
      <c r="N17" s="20" t="str">
        <f t="shared" ca="1" si="6"/>
        <v/>
      </c>
      <c r="O17" s="20" t="str">
        <f t="shared" ca="1" si="7"/>
        <v/>
      </c>
      <c r="P17" s="20" t="str">
        <f t="shared" ca="1" si="8"/>
        <v/>
      </c>
      <c r="Q17" s="20" t="str">
        <f t="shared" ca="1" si="9"/>
        <v/>
      </c>
      <c r="R17" s="20" t="str">
        <f t="shared" ca="1" si="10"/>
        <v/>
      </c>
      <c r="S17" s="20" t="str">
        <f t="shared" ca="1" si="11"/>
        <v/>
      </c>
      <c r="T17" s="20" t="str">
        <f t="shared" ca="1" si="12"/>
        <v/>
      </c>
      <c r="U17" s="20" t="str">
        <f t="shared" ca="1" si="13"/>
        <v/>
      </c>
      <c r="V17" s="20" t="str">
        <f t="shared" ca="1" si="14"/>
        <v/>
      </c>
      <c r="W17" s="20" t="str">
        <f t="shared" ca="1" si="15"/>
        <v/>
      </c>
      <c r="X17" s="20" t="str">
        <f t="shared" ca="1" si="16"/>
        <v/>
      </c>
      <c r="Y17" s="20" t="str">
        <f t="shared" ca="1" si="17"/>
        <v/>
      </c>
      <c r="Z17" s="20" t="str">
        <f t="shared" ca="1" si="18"/>
        <v/>
      </c>
      <c r="AA17" s="20" t="str">
        <f t="shared" ca="1" si="19"/>
        <v/>
      </c>
      <c r="AB17" s="20" t="str">
        <f t="shared" ca="1" si="20"/>
        <v/>
      </c>
      <c r="AC17" s="20" t="str">
        <f t="shared" ca="1" si="21"/>
        <v/>
      </c>
      <c r="AD17" s="20" t="str">
        <f t="shared" ca="1" si="22"/>
        <v/>
      </c>
      <c r="AE17" s="20" t="str">
        <f t="shared" ca="1" si="23"/>
        <v/>
      </c>
      <c r="AF17" s="20" t="str">
        <f t="shared" ca="1" si="24"/>
        <v/>
      </c>
      <c r="AG17" s="20" t="str">
        <f t="shared" ca="1" si="25"/>
        <v/>
      </c>
      <c r="AH17" s="20" t="str">
        <f t="shared" ca="1" si="26"/>
        <v/>
      </c>
      <c r="AI17" s="20" t="str">
        <f t="shared" ca="1" si="27"/>
        <v/>
      </c>
      <c r="AJ17" s="20" t="str">
        <f t="shared" ca="1" si="28"/>
        <v/>
      </c>
      <c r="AK17" s="20" t="str">
        <f t="shared" ca="1" si="29"/>
        <v/>
      </c>
      <c r="AL17" s="20" t="str">
        <f t="shared" ca="1" si="30"/>
        <v/>
      </c>
      <c r="AM17" s="20" t="str">
        <f t="shared" ca="1" si="30"/>
        <v/>
      </c>
      <c r="AN17" s="20" t="str">
        <f t="shared" ca="1" si="30"/>
        <v/>
      </c>
      <c r="AO17" s="20" t="str">
        <f t="shared" ca="1" si="30"/>
        <v/>
      </c>
      <c r="AP17" s="20" t="str">
        <f t="shared" ca="1" si="30"/>
        <v/>
      </c>
      <c r="AQ17" s="20" t="str">
        <f t="shared" ca="1" si="30"/>
        <v/>
      </c>
      <c r="AR17" s="20" t="str">
        <f t="shared" ca="1" si="30"/>
        <v/>
      </c>
    </row>
    <row r="18" spans="2:44" ht="40.15" customHeight="1" x14ac:dyDescent="0.35">
      <c r="B18" s="6" t="s">
        <v>16</v>
      </c>
      <c r="C18" s="1"/>
      <c r="D18" s="1"/>
      <c r="E18" s="1"/>
      <c r="F18" s="1"/>
      <c r="G18" s="2"/>
      <c r="H18" s="2"/>
      <c r="I18" s="2"/>
      <c r="J18" s="2"/>
      <c r="K18" s="2"/>
      <c r="L18" s="2"/>
      <c r="M18" s="2"/>
      <c r="N18" s="2"/>
      <c r="O18" s="2"/>
    </row>
    <row r="19" spans="2:44" ht="28.15" customHeight="1" x14ac:dyDescent="0.3">
      <c r="C19" s="24" t="s">
        <v>19</v>
      </c>
      <c r="D19" s="24"/>
      <c r="E19" s="24"/>
      <c r="F19" s="7"/>
      <c r="H19" s="24" t="s">
        <v>25</v>
      </c>
      <c r="I19" s="24"/>
      <c r="J19" s="24"/>
      <c r="K19" s="24"/>
      <c r="L19" s="7"/>
      <c r="M19" s="18"/>
      <c r="N19" s="28" t="s">
        <v>32</v>
      </c>
      <c r="O19" s="28"/>
      <c r="P19" s="28"/>
      <c r="Q19" s="7"/>
      <c r="S19" s="24" t="s">
        <v>38</v>
      </c>
      <c r="T19" s="24"/>
      <c r="U19" s="24"/>
      <c r="V19" s="7"/>
      <c r="X19" s="32" t="s">
        <v>44</v>
      </c>
      <c r="Y19" s="32"/>
      <c r="Z19" s="32"/>
      <c r="AA19" s="7"/>
      <c r="AC19" s="24" t="s">
        <v>50</v>
      </c>
      <c r="AD19" s="24"/>
      <c r="AE19" s="24"/>
      <c r="AF19" s="15"/>
    </row>
    <row r="20" spans="2:44" ht="55.15" customHeight="1" x14ac:dyDescent="0.35">
      <c r="C20" s="25">
        <f ca="1">SUMIFS(LeaveTracker[Días],LeaveTracker[Nombre del empleado],valSelEmployee,LeaveTracker[Fecha de inicio],"&gt;="&amp;DATE(Calendar_Year,1,1),LeaveTracker[Fecha de finalización],"&lt;"&amp;DATE(Calendar_Year+1,1,1))</f>
        <v>4</v>
      </c>
      <c r="D20" s="25"/>
      <c r="E20" s="25"/>
      <c r="F20" s="7"/>
      <c r="H20" s="25">
        <f ca="1">NETWORKDAYS(DATE(Calendar_Year,1,1),EDATE(DATE(Calendar_Year,1,1),12)-1)</f>
        <v>262</v>
      </c>
      <c r="I20" s="25"/>
      <c r="J20" s="25"/>
      <c r="K20" s="25"/>
      <c r="L20" s="7"/>
      <c r="N20" s="29">
        <f ca="1">SUMIFS(LeaveTracker[Días],LeaveTracker[Nombre del empleado],valSelEmployee,LeaveTracker[Fecha de inicio],"&gt;="&amp;DATE(Calendar_Year,1,1),LeaveTracker[Fecha de finalización],"&lt;"&amp;DATE(Calendar_Year+1,1,1),LeaveTracker[Tipo de baja],'Tipos de baja'!B4)</f>
        <v>1</v>
      </c>
      <c r="O20" s="29"/>
      <c r="P20" s="29"/>
      <c r="Q20" s="7"/>
      <c r="S20" s="30">
        <f ca="1">SUMIFS(LeaveTracker[Días],LeaveTracker[Nombre del empleado],valSelEmployee,LeaveTracker[Fecha de inicio],"&gt;="&amp;DATE(Calendar_Year,1,1),LeaveTracker[Fecha de finalización],"&lt;"&amp;DATE(Calendar_Year+1,1,1),LeaveTracker[Tipo de baja],'Tipos de baja'!B5)</f>
        <v>0</v>
      </c>
      <c r="T20" s="30"/>
      <c r="U20" s="30"/>
      <c r="V20" s="7"/>
      <c r="X20" s="33">
        <f ca="1">SUMIFS(LeaveTracker[Días],LeaveTracker[Nombre del empleado],valSelEmployee,LeaveTracker[Fecha de inicio],"&gt;="&amp;DATE(Calendar_Year,1,1),LeaveTracker[Fecha de finalización],"&lt;"&amp;DATE(Calendar_Year+1,1,1),LeaveTracker[Tipo de baja],'Tipos de baja'!B6)</f>
        <v>3</v>
      </c>
      <c r="Y20" s="33"/>
      <c r="Z20" s="33"/>
      <c r="AA20" s="7"/>
      <c r="AC20" s="31">
        <f ca="1">SUMIFS(LeaveTracker[Días],LeaveTracker[Nombre del empleado],valSelEmployee,LeaveTracker[Fecha de inicio],"&gt;="&amp;DATE(Calendar_Year,1,1),LeaveTracker[Fecha de finalización],"&lt;"&amp;DATE(Calendar_Year+1,1,1),LeaveTracker[Tipo de baja],'Tipos de baja'!B7)</f>
        <v>0</v>
      </c>
      <c r="AD20" s="31"/>
      <c r="AE20" s="31"/>
    </row>
    <row r="21" spans="2:44" ht="22.15" customHeight="1" x14ac:dyDescent="0.35">
      <c r="C21" s="26">
        <f ca="1">SUMIFS(LeaveTracker[Días],LeaveTracker[Nombre del empleado],valSelEmployee,LeaveTracker[Fecha de inicio],"&gt;="&amp;DATE(Calendar_Year-1,1,1),LeaveTracker[Fecha de finalización],"&lt;"&amp;DATE(Calendar_Year,1,1))</f>
        <v>12</v>
      </c>
      <c r="D21" s="26"/>
      <c r="E21" s="26"/>
      <c r="F21" s="7"/>
      <c r="G21" s="3"/>
      <c r="H21" s="26">
        <f ca="1">NETWORKDAYS(DATE(Calendar_Year-1,1,1),EDATE(DATE(Calendar_Year-1,1,1),12)-1)</f>
        <v>260</v>
      </c>
      <c r="I21" s="26"/>
      <c r="J21" s="26"/>
      <c r="K21" s="26"/>
      <c r="L21" s="7"/>
      <c r="M21" s="3"/>
      <c r="N21" s="26">
        <f ca="1">SUMIFS(LeaveTracker[Días],LeaveTracker[Nombre del empleado],valSelEmployee,LeaveTracker[Fecha de inicio],"&gt;="&amp;DATE(Calendar_Year-1,1,1),LeaveTracker[Fecha de finalización],"&lt;"&amp;DATE(Calendar_Year,1,1),LeaveTracker[Tipo de baja],'Tipos de baja'!B4)</f>
        <v>4</v>
      </c>
      <c r="O21" s="26"/>
      <c r="P21" s="26"/>
      <c r="Q21" s="7"/>
      <c r="R21" s="3"/>
      <c r="S21" s="26">
        <f ca="1">SUMIFS(LeaveTracker[Días],LeaveTracker[Nombre del empleado],valSelEmployee,LeaveTracker[Fecha de inicio],"&gt;="&amp;DATE(Calendar_Year-1,1,1),LeaveTracker[Fecha de finalización],"&lt;"&amp;DATE(Calendar_Year,1,1),LeaveTracker[Tipo de baja],'Tipos de baja'!B5)</f>
        <v>6</v>
      </c>
      <c r="T21" s="26"/>
      <c r="U21" s="26"/>
      <c r="V21" s="7"/>
      <c r="W21" s="3"/>
      <c r="X21" s="26">
        <f ca="1">SUMIFS(LeaveTracker[Días],LeaveTracker[Nombre del empleado],valSelEmployee,LeaveTracker[Fecha de inicio],"&gt;="&amp;DATE(Calendar_Year-1,1,1),LeaveTracker[Fecha de finalización],"&lt;"&amp;DATE(Calendar_Year,1,1),LeaveTracker[Tipo de baja],'Tipos de baja'!B6)</f>
        <v>0</v>
      </c>
      <c r="Y21" s="26"/>
      <c r="Z21" s="26"/>
      <c r="AA21" s="7"/>
      <c r="AB21" s="3"/>
      <c r="AC21" s="26">
        <f ca="1">SUMIFS(LeaveTracker[Días],LeaveTracker[Nombre del empleado],valSelEmployee,LeaveTracker[Fecha de inicio],"&gt;="&amp;DATE(Calendar_Year-1,1,1),LeaveTracker[Fecha de finalización],"&lt;"&amp;DATE(Calendar_Year,1,1),LeaveTracker[Tipo de baja],'Tipos de baja'!B7)</f>
        <v>2</v>
      </c>
      <c r="AD21" s="26"/>
      <c r="AE21" s="26"/>
      <c r="AF21" s="16"/>
    </row>
    <row r="22" spans="2:44" ht="22.15" customHeight="1" x14ac:dyDescent="0.35">
      <c r="C22" s="23" t="str">
        <f ca="1">IFERROR(IF(C21&lt;&gt;0,IF(C20&gt;=C21,"ARRIBA ", "ABAJO ")&amp;TEXT(C20/C21-1,"0%;0%"),"ARRIBA 100%"),"")</f>
        <v>ABAJO 67%</v>
      </c>
      <c r="D22" s="23"/>
      <c r="E22" s="23"/>
      <c r="F22" s="7"/>
      <c r="G22" s="3"/>
      <c r="H22" s="27" t="str">
        <f ca="1">IFERROR(IF(H21&lt;&gt;0,IF(H20&gt;=H21,"ARRIBA ", "ABAJO ")&amp;TEXT(H20/H21-1,"0%;0%"),"ARRIBA 100%"),"")</f>
        <v>ARRIBA 1%</v>
      </c>
      <c r="I22" s="27"/>
      <c r="J22" s="27"/>
      <c r="K22" s="27"/>
      <c r="L22" s="7"/>
      <c r="M22" s="3"/>
      <c r="N22" s="23" t="str">
        <f ca="1">IFERROR(IF(N21&lt;&gt;0,IF(N20&gt;=N21,"ARRIBA ", "ABAJO ")&amp;TEXT(N20/N21-1,"0%;0%"),"ARRIBA 100%"),"")</f>
        <v>ABAJO 75%</v>
      </c>
      <c r="O22" s="23"/>
      <c r="P22" s="23"/>
      <c r="Q22" s="7"/>
      <c r="R22" s="3"/>
      <c r="S22" s="23" t="str">
        <f ca="1">IFERROR(IF(S21&lt;&gt;0,IF(S20&gt;=S21,"ARRIBA ", "ABAJO ")&amp;TEXT(S20/S21-1,"0%;0%"),"ARRIBA 100%"),"")</f>
        <v>ABAJO 100%</v>
      </c>
      <c r="T22" s="23"/>
      <c r="U22" s="23"/>
      <c r="V22" s="7"/>
      <c r="W22" s="3"/>
      <c r="X22" s="23" t="str">
        <f ca="1">IFERROR(IF(X21&lt;&gt;0,IF(X20&gt;=X21,"ARRIBA ", "ABAJO ")&amp;TEXT(X20/X21-1,"0%;0%"),"ARRIBA 100%"),"")</f>
        <v>ARRIBA 100%</v>
      </c>
      <c r="Y22" s="23"/>
      <c r="Z22" s="23"/>
      <c r="AA22" s="7"/>
      <c r="AB22" s="3"/>
      <c r="AC22" s="23" t="str">
        <f ca="1">IFERROR(IF(AC21&lt;&gt;0,IF(AC20&gt;=AC21,"ARRIBA ", "ABAJO ")&amp;TEXT(AC20/AC21-1,"0%;0%"),"ARRIBA 100%"),"")</f>
        <v>ABAJO 100%</v>
      </c>
      <c r="AD22" s="23"/>
      <c r="AE22" s="23"/>
    </row>
  </sheetData>
  <mergeCells count="26">
    <mergeCell ref="N20:P20"/>
    <mergeCell ref="S20:U20"/>
    <mergeCell ref="AC21:AE21"/>
    <mergeCell ref="AC22:AE22"/>
    <mergeCell ref="AC19:AE19"/>
    <mergeCell ref="AC20:AE20"/>
    <mergeCell ref="X19:Z19"/>
    <mergeCell ref="X20:Z20"/>
    <mergeCell ref="X21:Z21"/>
    <mergeCell ref="X22:Z22"/>
    <mergeCell ref="C2:I2"/>
    <mergeCell ref="C3:I3"/>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s>
  <conditionalFormatting sqref="C22:AE22">
    <cfRule type="beginsWith" dxfId="7" priority="2" operator="beginsWith" text="ARRIBA">
      <formula>LEFT(C22,LEN("ARRIBA"))="ARRIBA"</formula>
    </cfRule>
  </conditionalFormatting>
  <conditionalFormatting sqref="C6:AR17">
    <cfRule type="expression" dxfId="6" priority="1">
      <formula>OR(LEFT(C$5,1)="D", COUNTIF(lstHolidays, C6)&gt;0)</formula>
    </cfRule>
    <cfRule type="expression" dxfId="5" priority="6">
      <formula>MONTH(C6)&lt;&gt;MONTH($B6)</formula>
    </cfRule>
    <cfRule type="expression" dxfId="0" priority="16">
      <formula>OR(LEFT(C$5,1)="S", COUNTIF(lstHolidays, C6)&gt;0)</formula>
    </cfRule>
  </conditionalFormatting>
  <dataValidations xWindow="268" yWindow="478" count="15">
    <dataValidation allowBlank="1" showInputMessage="1" showErrorMessage="1" prompt="Consulte la asistencia anual de empleado en este libro. Seleccione un empleado y el año para obtener información general en esta hoja de cálculo." sqref="A1" xr:uid="{00000000-0002-0000-0000-000000000000}"/>
    <dataValidation allowBlank="1" showInputMessage="1" showErrorMessage="1" prompt="Seleccione el nombre de un empleado en la celda AM2 de la derecha." sqref="J2" xr:uid="{00000000-0002-0000-0000-000001000000}"/>
    <dataValidation allowBlank="1" showInputMessage="1" showErrorMessage="1" prompt="Escriba el año en la celda AM3 de la derecha." sqref="J3" xr:uid="{00000000-0002-0000-0000-000002000000}"/>
    <dataValidation allowBlank="1" showInputMessage="1" showErrorMessage="1" prompt="El título de la hoja de cálculo se encuentra en esta celda." sqref="B1" xr:uid="{00000000-0002-0000-0000-000003000000}"/>
    <dataValidation allowBlank="1" showInputMessage="1" showErrorMessage="1" prompt="El título de la estadística clave está en esta celda. Desplácese por las filas 19 a 22 para ver el número total de días de vacaciones, días laborables y otras estadísticas relacionadas con bajas." sqref="B18" xr:uid="{00000000-0002-0000-0000-000004000000}"/>
    <dataValidation allowBlank="1" showInputMessage="1" showErrorMessage="1" prompt="La tabla Registro de asistencia se actualiza automáticamente para los empleados y el año seleccionado con entradas de la hoja de cálculo Seguimiento de bajas del empleado. Los meses del año están en esta columna." sqref="B5" xr:uid="{00000000-0002-0000-0000-000005000000}"/>
    <dataValidation allowBlank="1" showInputMessage="1" showErrorMessage="1" prompt="Seleccione el empleado de la celda de la derecha." sqref="B2" xr:uid="{00000000-0002-0000-0000-000006000000}"/>
    <dataValidation allowBlank="1" showInputMessage="1" showErrorMessage="1" prompt="Escriba el año en la celda a la derecha." sqref="B3" xr:uid="{00000000-0002-0000-0000-000007000000}"/>
    <dataValidation type="list" allowBlank="1" showInputMessage="1" showErrorMessage="1" error="Seleccione un nombre de empleado de la lista. Seleccione CANCELAR y pulse ALT+FLECHA ABAJO y ENTRAR para elegir." prompt="Seleccione el nombre del empleado en esta celda. Pulse ALT+FLECHA ABAJO para abrir la lista desplegable y después ENTRAR para realizar la selección." sqref="C2:I2" xr:uid="{00000000-0002-0000-0000-000008000000}">
      <formula1>lstEmployees</formula1>
    </dataValidation>
    <dataValidation allowBlank="1" showInputMessage="1" showErrorMessage="1" prompt="Escriba el año en esta celda." sqref="C3:I3" xr:uid="{00000000-0002-0000-0000-000009000000}"/>
    <dataValidation allowBlank="1" showInputMessage="1" showErrorMessage="1" prompt="Los encabezados de estadísticas clave se calculan automáticamente en esta fila comenzando por la derecha." sqref="B19" xr:uid="{00000000-0002-0000-0000-00000B000000}"/>
    <dataValidation allowBlank="1" showInputMessage="1" showErrorMessage="1" prompt="Los valores de estadísticas clave se calculan automáticamente en esta fila comenzando por la derecha." sqref="B20" xr:uid="{00000000-0002-0000-0000-00000C000000}"/>
    <dataValidation allowBlank="1" showInputMessage="1" showErrorMessage="1" prompt="Las comparaciones de estadísticas clave con el año anterior se calculan automáticamente en esta fila comenzando por la derecha." sqref="B21" xr:uid="{00000000-0002-0000-0000-00000D000000}"/>
    <dataValidation allowBlank="1" showInputMessage="1" showErrorMessage="1" prompt="El cambio neto para cada estadística clave se encuentra en esta fila comenzando por la derecha." sqref="B22" xr:uid="{00000000-0002-0000-0000-00000E000000}"/>
    <dataValidation allowBlank="1" showInputMessage="1" showErrorMessage="1" prompt="Los días de la semana para el mes en la columna B y los días de la semana en este encabezado se encuentran en esta columna. Las celdas resaltadas indican bajas." sqref="C5:AR5" xr:uid="{00000000-0002-0000-0000-00000F000000}"/>
  </dataValidations>
  <printOptions horizontalCentered="1"/>
  <pageMargins left="0.25" right="0.25" top="0.75" bottom="0.75" header="0.3" footer="0.3"/>
  <pageSetup paperSize="9"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77486DEF-4B90-4A09-A027-C628567EDF4C}">
            <xm:f>COUNTIFS(lstEmpNames,valSelEmployee,lstSdates,"&lt;="&amp;C6,lstEDates,"&gt;="&amp;C6,lstHTypes,'Tipos de baja'!$B$4)&gt;0</xm:f>
            <x14:dxf>
              <font>
                <color theme="3" tint="-0.24994659260841701"/>
              </font>
              <fill>
                <patternFill>
                  <bgColor theme="4"/>
                </patternFill>
              </fill>
            </x14:dxf>
          </x14:cfRule>
          <x14:cfRule type="expression" priority="8" id="{7BA81481-452F-4533-84C8-E4B1E4D25843}">
            <xm:f>COUNTIFS(lstEmpNames,valSelEmployee,lstSdates,"&lt;="&amp;C6,lstEDates,"&gt;="&amp;C6,lstHTypes,'Tipos de baja'!$B$5)&gt;0</xm:f>
            <x14:dxf>
              <fill>
                <patternFill>
                  <bgColor theme="8"/>
                </patternFill>
              </fill>
            </x14:dxf>
          </x14:cfRule>
          <x14:cfRule type="expression" priority="9" id="{7DF86B1D-BC96-4C1F-BA74-43CC1527B439}">
            <xm:f>COUNTIFS(lstEmpNames,valSelEmployee,lstSdates,"&lt;="&amp;C6,lstEDates,"&gt;="&amp;C6,lstHTypes,'Tipos de baja'!$B$6)&gt;0</xm:f>
            <x14:dxf>
              <fill>
                <patternFill>
                  <bgColor theme="6"/>
                </patternFill>
              </fill>
            </x14:dxf>
          </x14:cfRule>
          <x14:cfRule type="expression" priority="15" id="{8D7627D3-E4F4-4E54-8BDC-376A6BB31759}">
            <xm:f>COUNTIFS(lstEmpNames,valSelEmployee,lstSdates,"&lt;="&amp;C6,lstEDates,"&gt;="&amp;C6,lstHTypes,'Tipos de baja'!$B$7)&gt;0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B1:F26"/>
  <sheetViews>
    <sheetView showGridLines="0" zoomScaleNormal="100" workbookViewId="0"/>
  </sheetViews>
  <sheetFormatPr defaultColWidth="9" defaultRowHeight="30" customHeight="1" x14ac:dyDescent="0.35"/>
  <cols>
    <col min="1" max="1" width="2.5" customWidth="1"/>
    <col min="2" max="2" width="25.5" customWidth="1"/>
    <col min="3" max="3" width="20" customWidth="1"/>
    <col min="4" max="4" width="26.75" customWidth="1"/>
    <col min="5" max="5" width="22.58203125" customWidth="1"/>
    <col min="6" max="6" width="12.25" customWidth="1"/>
    <col min="7" max="7" width="2.5" customWidth="1"/>
  </cols>
  <sheetData>
    <row r="1" spans="2:6" ht="40.15" customHeight="1" x14ac:dyDescent="0.35">
      <c r="B1" s="19" t="s">
        <v>63</v>
      </c>
    </row>
    <row r="2" spans="2:6" ht="15" customHeight="1" x14ac:dyDescent="0.35"/>
    <row r="3" spans="2:6" ht="30" customHeight="1" x14ac:dyDescent="0.35">
      <c r="B3" s="9" t="s">
        <v>64</v>
      </c>
      <c r="C3" s="9" t="s">
        <v>69</v>
      </c>
      <c r="D3" s="9" t="s">
        <v>70</v>
      </c>
      <c r="E3" s="9" t="s">
        <v>71</v>
      </c>
      <c r="F3" s="9" t="s">
        <v>73</v>
      </c>
    </row>
    <row r="4" spans="2:6" ht="30" customHeight="1" x14ac:dyDescent="0.35">
      <c r="B4" s="8" t="s">
        <v>17</v>
      </c>
      <c r="C4" s="11">
        <f ca="1">DATE(YEAR(TODAY()),1,3)</f>
        <v>45294</v>
      </c>
      <c r="D4" s="11">
        <f ca="1">DATE(YEAR(TODAY()),1,3)</f>
        <v>45294</v>
      </c>
      <c r="E4" s="8" t="s">
        <v>72</v>
      </c>
      <c r="F4" s="10">
        <f ca="1">NETWORKDAYS(LeaveTracker[[#This Row],[Fecha de inicio]],LeaveTracker[[#This Row],[Fecha de finalización]],lstHolidays)</f>
        <v>1</v>
      </c>
    </row>
    <row r="5" spans="2:6" ht="30" customHeight="1" x14ac:dyDescent="0.35">
      <c r="B5" s="8" t="s">
        <v>65</v>
      </c>
      <c r="C5" s="11">
        <f ca="1">DATE(YEAR(TODAY()),1,17)</f>
        <v>45308</v>
      </c>
      <c r="D5" s="11">
        <f ca="1">DATE(YEAR(TODAY()),1,18)</f>
        <v>45309</v>
      </c>
      <c r="E5" s="8" t="s">
        <v>50</v>
      </c>
      <c r="F5" s="10">
        <f ca="1">NETWORKDAYS(LeaveTracker[[#This Row],[Fecha de inicio]],LeaveTracker[[#This Row],[Fecha de finalización]],lstHolidays)</f>
        <v>2</v>
      </c>
    </row>
    <row r="6" spans="2:6" ht="30" customHeight="1" x14ac:dyDescent="0.35">
      <c r="B6" s="8" t="s">
        <v>66</v>
      </c>
      <c r="C6" s="11">
        <f ca="1">DATE(YEAR(TODAY()),1,18 )</f>
        <v>45309</v>
      </c>
      <c r="D6" s="11">
        <f ca="1">DATE(YEAR(TODAY()),1,21)</f>
        <v>45312</v>
      </c>
      <c r="E6" s="8" t="s">
        <v>50</v>
      </c>
      <c r="F6" s="10">
        <f ca="1">NETWORKDAYS(LeaveTracker[[#This Row],[Fecha de inicio]],LeaveTracker[[#This Row],[Fecha de finalización]],lstHolidays)</f>
        <v>2</v>
      </c>
    </row>
    <row r="7" spans="2:6" ht="30" customHeight="1" x14ac:dyDescent="0.35">
      <c r="B7" s="8" t="s">
        <v>67</v>
      </c>
      <c r="C7" s="11">
        <f ca="1">DATE(YEAR(TODAY())-1,12,10 )</f>
        <v>45270</v>
      </c>
      <c r="D7" s="11">
        <f ca="1">DATE(YEAR(TODAY())-1,12,16)</f>
        <v>45276</v>
      </c>
      <c r="E7" s="8" t="s">
        <v>44</v>
      </c>
      <c r="F7" s="10">
        <f ca="1">NETWORKDAYS(LeaveTracker[[#This Row],[Fecha de inicio]],LeaveTracker[[#This Row],[Fecha de finalización]],lstHolidays)</f>
        <v>5</v>
      </c>
    </row>
    <row r="8" spans="2:6" ht="30" customHeight="1" x14ac:dyDescent="0.35">
      <c r="B8" s="8" t="s">
        <v>68</v>
      </c>
      <c r="C8" s="11">
        <f ca="1">DATE(YEAR(TODAY())-1,12,1  )</f>
        <v>45261</v>
      </c>
      <c r="D8" s="11">
        <f ca="1">DATE(YEAR(TODAY())-1,12,2)</f>
        <v>45262</v>
      </c>
      <c r="E8" s="8" t="s">
        <v>72</v>
      </c>
      <c r="F8" s="10">
        <f ca="1">NETWORKDAYS(LeaveTracker[[#This Row],[Fecha de inicio]],LeaveTracker[[#This Row],[Fecha de finalización]],lstHolidays)</f>
        <v>1</v>
      </c>
    </row>
    <row r="9" spans="2:6" ht="30" customHeight="1" x14ac:dyDescent="0.35">
      <c r="B9" s="8" t="s">
        <v>17</v>
      </c>
      <c r="C9" s="11">
        <f ca="1">DATE(YEAR(TODAY())-1,11,14  )</f>
        <v>45244</v>
      </c>
      <c r="D9" s="11">
        <f ca="1">DATE(YEAR(TODAY())-1,11,18)</f>
        <v>45248</v>
      </c>
      <c r="E9" s="8" t="s">
        <v>38</v>
      </c>
      <c r="F9" s="10">
        <f ca="1">NETWORKDAYS(LeaveTracker[[#This Row],[Fecha de inicio]],LeaveTracker[[#This Row],[Fecha de finalización]],lstHolidays)</f>
        <v>4</v>
      </c>
    </row>
    <row r="10" spans="2:6" ht="30" customHeight="1" x14ac:dyDescent="0.35">
      <c r="B10" s="8" t="s">
        <v>68</v>
      </c>
      <c r="C10" s="11">
        <f ca="1">DATE(YEAR(TODAY()),1,31 )</f>
        <v>45322</v>
      </c>
      <c r="D10" s="11">
        <f ca="1">DATE(YEAR(TODAY()),2,4)</f>
        <v>45326</v>
      </c>
      <c r="E10" s="8" t="s">
        <v>72</v>
      </c>
      <c r="F10" s="10">
        <f ca="1">NETWORKDAYS(LeaveTracker[[#This Row],[Fecha de inicio]],LeaveTracker[[#This Row],[Fecha de finalización]],lstHolidays)</f>
        <v>3</v>
      </c>
    </row>
    <row r="11" spans="2:6" ht="30" customHeight="1" x14ac:dyDescent="0.35">
      <c r="B11" s="8" t="s">
        <v>68</v>
      </c>
      <c r="C11" s="11">
        <f ca="1">DATE(YEAR(TODAY())-1,12,1  )</f>
        <v>45261</v>
      </c>
      <c r="D11" s="11">
        <f ca="1">DATE(YEAR(TODAY())-1,12,6)</f>
        <v>45266</v>
      </c>
      <c r="E11" s="8" t="s">
        <v>50</v>
      </c>
      <c r="F11" s="10">
        <f ca="1">NETWORKDAYS(LeaveTracker[[#This Row],[Fecha de inicio]],LeaveTracker[[#This Row],[Fecha de finalización]],lstHolidays)</f>
        <v>4</v>
      </c>
    </row>
    <row r="12" spans="2:6" ht="30" customHeight="1" x14ac:dyDescent="0.35">
      <c r="B12" s="8" t="s">
        <v>68</v>
      </c>
      <c r="C12" s="11">
        <f ca="1">DATE(YEAR(TODAY())-1,12,10  )</f>
        <v>45270</v>
      </c>
      <c r="D12" s="11">
        <f ca="1">DATE(YEAR(TODAY())-1,12,16)</f>
        <v>45276</v>
      </c>
      <c r="E12" s="8" t="s">
        <v>50</v>
      </c>
      <c r="F12" s="10">
        <f ca="1">NETWORKDAYS(LeaveTracker[[#This Row],[Fecha de inicio]],LeaveTracker[[#This Row],[Fecha de finalización]],lstHolidays)</f>
        <v>5</v>
      </c>
    </row>
    <row r="13" spans="2:6" ht="30" customHeight="1" x14ac:dyDescent="0.35">
      <c r="B13" s="8" t="s">
        <v>65</v>
      </c>
      <c r="C13" s="11">
        <f ca="1">DATE(YEAR(TODAY()),1,13 )</f>
        <v>45304</v>
      </c>
      <c r="D13" s="11">
        <f ca="1">DATE(YEAR(TODAY()),1,15)</f>
        <v>45306</v>
      </c>
      <c r="E13" s="8" t="s">
        <v>72</v>
      </c>
      <c r="F13" s="10">
        <f ca="1">NETWORKDAYS(LeaveTracker[[#This Row],[Fecha de inicio]],LeaveTracker[[#This Row],[Fecha de finalización]],lstHolidays)</f>
        <v>1</v>
      </c>
    </row>
    <row r="14" spans="2:6" ht="30" customHeight="1" x14ac:dyDescent="0.35">
      <c r="B14" s="8" t="s">
        <v>67</v>
      </c>
      <c r="C14" s="11">
        <f ca="1">DATE(YEAR(TODAY()),1,15 )</f>
        <v>45306</v>
      </c>
      <c r="D14" s="11">
        <f ca="1">DATE(YEAR(TODAY()),1,20)</f>
        <v>45311</v>
      </c>
      <c r="E14" s="8" t="s">
        <v>72</v>
      </c>
      <c r="F14" s="10">
        <f ca="1">NETWORKDAYS(LeaveTracker[[#This Row],[Fecha de inicio]],LeaveTracker[[#This Row],[Fecha de finalización]],lstHolidays)</f>
        <v>5</v>
      </c>
    </row>
    <row r="15" spans="2:6" ht="30" customHeight="1" x14ac:dyDescent="0.35">
      <c r="B15" s="8" t="s">
        <v>65</v>
      </c>
      <c r="C15" s="11">
        <f ca="1">DATE(YEAR(TODAY()),6,13 )</f>
        <v>45456</v>
      </c>
      <c r="D15" s="11">
        <f ca="1">DATE(YEAR(TODAY()),6,15)</f>
        <v>45458</v>
      </c>
      <c r="E15" s="8" t="s">
        <v>44</v>
      </c>
      <c r="F15" s="10">
        <f ca="1">NETWORKDAYS(LeaveTracker[[#This Row],[Fecha de inicio]],LeaveTracker[[#This Row],[Fecha de finalización]],lstHolidays)</f>
        <v>2</v>
      </c>
    </row>
    <row r="16" spans="2:6" ht="30" customHeight="1" x14ac:dyDescent="0.35">
      <c r="B16" s="8" t="s">
        <v>67</v>
      </c>
      <c r="C16" s="11">
        <f ca="1">DATE(YEAR(TODAY()),1,27 )</f>
        <v>45318</v>
      </c>
      <c r="D16" s="11">
        <f ca="1">DATE(YEAR(TODAY()),2,3)</f>
        <v>45325</v>
      </c>
      <c r="E16" s="8" t="s">
        <v>44</v>
      </c>
      <c r="F16" s="10">
        <f ca="1">NETWORKDAYS(LeaveTracker[[#This Row],[Fecha de inicio]],LeaveTracker[[#This Row],[Fecha de finalización]],lstHolidays)</f>
        <v>5</v>
      </c>
    </row>
    <row r="17" spans="2:6" ht="30" customHeight="1" x14ac:dyDescent="0.35">
      <c r="B17" s="8" t="s">
        <v>66</v>
      </c>
      <c r="C17" s="11">
        <f ca="1">DATE(YEAR(TODAY()),1,17 )</f>
        <v>45308</v>
      </c>
      <c r="D17" s="11">
        <f ca="1">DATE(YEAR(TODAY()),1,18)</f>
        <v>45309</v>
      </c>
      <c r="E17" s="8" t="s">
        <v>38</v>
      </c>
      <c r="F17" s="10">
        <f ca="1">NETWORKDAYS(LeaveTracker[[#This Row],[Fecha de inicio]],LeaveTracker[[#This Row],[Fecha de finalización]],lstHolidays)</f>
        <v>2</v>
      </c>
    </row>
    <row r="18" spans="2:6" ht="30" customHeight="1" x14ac:dyDescent="0.35">
      <c r="B18" s="8" t="s">
        <v>66</v>
      </c>
      <c r="C18" s="11">
        <f ca="1">DATE(YEAR(TODAY())-1,12,12 )</f>
        <v>45272</v>
      </c>
      <c r="D18" s="11">
        <f ca="1">DATE(YEAR(TODAY())-1,12,17)</f>
        <v>45277</v>
      </c>
      <c r="E18" s="8" t="s">
        <v>44</v>
      </c>
      <c r="F18" s="10">
        <f ca="1">NETWORKDAYS(LeaveTracker[[#This Row],[Fecha de inicio]],LeaveTracker[[#This Row],[Fecha de finalización]],lstHolidays)</f>
        <v>4</v>
      </c>
    </row>
    <row r="19" spans="2:6" ht="30" customHeight="1" x14ac:dyDescent="0.35">
      <c r="B19" s="8" t="s">
        <v>17</v>
      </c>
      <c r="C19" s="11">
        <f ca="1">DATE(YEAR(TODAY())-1,12,21  )</f>
        <v>45281</v>
      </c>
      <c r="D19" s="11">
        <f ca="1">DATE(YEAR(TODAY())-1,12,22)</f>
        <v>45282</v>
      </c>
      <c r="E19" s="8" t="s">
        <v>50</v>
      </c>
      <c r="F19" s="10">
        <f ca="1">NETWORKDAYS(LeaveTracker[[#This Row],[Fecha de inicio]],LeaveTracker[[#This Row],[Fecha de finalización]],lstHolidays)</f>
        <v>2</v>
      </c>
    </row>
    <row r="20" spans="2:6" ht="30" customHeight="1" x14ac:dyDescent="0.35">
      <c r="B20" s="8" t="s">
        <v>17</v>
      </c>
      <c r="C20" s="11">
        <f ca="1">DATE(YEAR(TODAY())-1,12,14  )</f>
        <v>45274</v>
      </c>
      <c r="D20" s="11">
        <f ca="1">DATE(YEAR(TODAY())-1,12,16)</f>
        <v>45276</v>
      </c>
      <c r="E20" s="8" t="s">
        <v>38</v>
      </c>
      <c r="F20" s="10">
        <f ca="1">NETWORKDAYS(LeaveTracker[[#This Row],[Fecha de inicio]],LeaveTracker[[#This Row],[Fecha de finalización]],lstHolidays)</f>
        <v>2</v>
      </c>
    </row>
    <row r="21" spans="2:6" ht="30" customHeight="1" x14ac:dyDescent="0.35">
      <c r="B21" s="8" t="s">
        <v>65</v>
      </c>
      <c r="C21" s="11">
        <f ca="1">DATE(YEAR(TODAY())-1,11,29  )</f>
        <v>45259</v>
      </c>
      <c r="D21" s="11">
        <f ca="1">DATE(YEAR(TODAY())-1,12,6)</f>
        <v>45266</v>
      </c>
      <c r="E21" s="8" t="s">
        <v>44</v>
      </c>
      <c r="F21" s="10">
        <f ca="1">NETWORKDAYS(LeaveTracker[[#This Row],[Fecha de inicio]],LeaveTracker[[#This Row],[Fecha de finalización]],lstHolidays)</f>
        <v>6</v>
      </c>
    </row>
    <row r="22" spans="2:6" ht="30" customHeight="1" x14ac:dyDescent="0.35">
      <c r="B22" s="8" t="s">
        <v>67</v>
      </c>
      <c r="C22" s="11">
        <f ca="1">DATE(YEAR(TODAY())-1,12,3  )</f>
        <v>45263</v>
      </c>
      <c r="D22" s="11">
        <f ca="1">DATE(YEAR(TODAY())-1,12,7)</f>
        <v>45267</v>
      </c>
      <c r="E22" s="8" t="s">
        <v>38</v>
      </c>
      <c r="F22" s="10">
        <f ca="1">NETWORKDAYS(LeaveTracker[[#This Row],[Fecha de inicio]],LeaveTracker[[#This Row],[Fecha de finalización]],lstHolidays)</f>
        <v>4</v>
      </c>
    </row>
    <row r="23" spans="2:6" ht="30" customHeight="1" x14ac:dyDescent="0.35">
      <c r="B23" s="8" t="s">
        <v>17</v>
      </c>
      <c r="C23" s="11">
        <f ca="1">DATE(YEAR(TODAY()),1,31 )</f>
        <v>45322</v>
      </c>
      <c r="D23" s="11">
        <f ca="1">DATE(YEAR(TODAY()),2,2)</f>
        <v>45324</v>
      </c>
      <c r="E23" s="8" t="s">
        <v>44</v>
      </c>
      <c r="F23" s="10">
        <f ca="1">NETWORKDAYS(LeaveTracker[[#This Row],[Fecha de inicio]],LeaveTracker[[#This Row],[Fecha de finalización]],lstHolidays)</f>
        <v>3</v>
      </c>
    </row>
    <row r="24" spans="2:6" ht="30" customHeight="1" x14ac:dyDescent="0.35">
      <c r="B24" s="8" t="s">
        <v>17</v>
      </c>
      <c r="C24" s="11">
        <f ca="1">DATE(YEAR(TODAY())-1,11,24 )</f>
        <v>45254</v>
      </c>
      <c r="D24" s="11">
        <f ca="1">DATE(YEAR(TODAY())-1,11,29)</f>
        <v>45259</v>
      </c>
      <c r="E24" s="8" t="s">
        <v>72</v>
      </c>
      <c r="F24" s="10">
        <f ca="1">NETWORKDAYS(LeaveTracker[[#This Row],[Fecha de inicio]],LeaveTracker[[#This Row],[Fecha de finalización]],lstHolidays)</f>
        <v>4</v>
      </c>
    </row>
    <row r="25" spans="2:6" ht="30" customHeight="1" x14ac:dyDescent="0.35">
      <c r="B25" s="8" t="s">
        <v>65</v>
      </c>
      <c r="C25" s="11">
        <f ca="1">DATE(YEAR(TODAY()),12,5 )</f>
        <v>45631</v>
      </c>
      <c r="D25" s="11">
        <f ca="1">DATE(YEAR(TODAY()),12,9)</f>
        <v>45635</v>
      </c>
      <c r="E25" s="8" t="s">
        <v>38</v>
      </c>
      <c r="F25" s="10">
        <f ca="1">NETWORKDAYS(LeaveTracker[[#This Row],[Fecha de inicio]],LeaveTracker[[#This Row],[Fecha de finalización]],lstHolidays)</f>
        <v>3</v>
      </c>
    </row>
    <row r="26" spans="2:6" ht="30" customHeight="1" x14ac:dyDescent="0.35">
      <c r="B26" s="8" t="s">
        <v>67</v>
      </c>
      <c r="C26" s="11">
        <f ca="1">DATE(YEAR(TODAY()),4,11 )</f>
        <v>45393</v>
      </c>
      <c r="D26" s="11">
        <f ca="1">DATE(YEAR(TODAY()),4,19)</f>
        <v>45401</v>
      </c>
      <c r="E26" s="8" t="s">
        <v>38</v>
      </c>
      <c r="F26" s="10">
        <f ca="1">NETWORKDAYS(LeaveTracker[[#This Row],[Fecha de inicio]],LeaveTracker[[#This Row],[Fecha de finalización]],lstHolidays)</f>
        <v>7</v>
      </c>
    </row>
  </sheetData>
  <dataValidations count="11">
    <dataValidation type="list" errorStyle="warning" allowBlank="1" showInputMessage="1" showErrorMessage="1" error="Seleccione el tipo de baja de la lista. Seleccione CANCELAR y pulse ALT+FLECHA ABAJO para elegir un día de la lista desplegable." sqref="E4:E26" xr:uid="{00000000-0002-0000-0100-000000000000}">
      <formula1>lstHolidayTypes</formula1>
    </dataValidation>
    <dataValidation type="list" errorStyle="information" allowBlank="1" showInputMessage="1" showErrorMessage="1" errorTitle="Empleado desconocido" error="Seleccione a un empleado de la lista. Para modificar la lista, agregue o quite empleados de la tabla Lista de empleados en la pestaña Configuración." sqref="B27:B741" xr:uid="{00000000-0002-0000-0100-000001000000}">
      <formula1>lstEmployees</formula1>
    </dataValidation>
    <dataValidation allowBlank="1" showInputMessage="1" showErrorMessage="1" prompt="Registre las bajas de empleados en la tabla en esta hoja de cálculo." sqref="A1" xr:uid="{00000000-0002-0000-0100-000002000000}"/>
    <dataValidation allowBlank="1" showInputMessage="1" showErrorMessage="1" prompt="La tabla que se encuentra debajo se usa en la vista Calendario para actualizar automáticamente el registro de asistencia anual de un empleado. Use filtros de tabla para obtener las entradas de empleados o tipos de baja concretos." sqref="B2" xr:uid="{00000000-0002-0000-0100-000003000000}"/>
    <dataValidation allowBlank="1" showInputMessage="1" showErrorMessage="1" prompt="Seleccione un nombre de empleado en esta columna. Pulse ALT+FLECHA ABAJO para abrir la lista desplegable y ENTRAR para seleccionar un nombre de empleado." sqref="B3" xr:uid="{00000000-0002-0000-0100-000004000000}"/>
    <dataValidation type="list" errorStyle="warning" allowBlank="1" showInputMessage="1" showErrorMessage="1" error="Seleccione un nombre de empleado de la lista. Seleccione CANCELAR y pulse ALT+FLECHA ABAJO para elegir un nombre de empleado de la lista desplegable." sqref="B4:B26" xr:uid="{00000000-0002-0000-0100-000005000000}">
      <formula1>lstEmployees</formula1>
    </dataValidation>
    <dataValidation allowBlank="1" showInputMessage="1" showErrorMessage="1" prompt="Escriba la fecha de inicio de la baja en esta columna._x000a_" sqref="C3" xr:uid="{00000000-0002-0000-0100-000006000000}"/>
    <dataValidation allowBlank="1" showInputMessage="1" showErrorMessage="1" prompt="Escriba la fecha de finalización de la baja en esta columna." sqref="D3" xr:uid="{00000000-0002-0000-0100-000007000000}"/>
    <dataValidation allowBlank="1" showInputMessage="1" showErrorMessage="1" prompt="Seleccione un tipo de baja en esta columna. Pulse ALT+FLECHA ABAJO para abrir la lista desplegable y ENTRAR para seleccionar un tipo de baja." sqref="E3" xr:uid="{00000000-0002-0000-0100-000008000000}"/>
    <dataValidation allowBlank="1" showInputMessage="1" showErrorMessage="1" prompt="Los días totales se calculan automáticamente en esta columna." sqref="F3" xr:uid="{00000000-0002-0000-0100-000009000000}"/>
    <dataValidation allowBlank="1" showInputMessage="1" showErrorMessage="1" prompt="El título de la hoja de cálculo se encuentra en esta celda." sqref="B1" xr:uid="{00000000-0002-0000-0100-00000A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B1:B8"/>
  <sheetViews>
    <sheetView showGridLines="0" zoomScaleNormal="100" workbookViewId="0"/>
  </sheetViews>
  <sheetFormatPr defaultColWidth="9" defaultRowHeight="30" customHeight="1" x14ac:dyDescent="0.35"/>
  <cols>
    <col min="1" max="1" width="2.5" customWidth="1"/>
    <col min="2" max="2" width="29.75" customWidth="1"/>
    <col min="3" max="3" width="3.25" customWidth="1"/>
  </cols>
  <sheetData>
    <row r="1" spans="2:2" ht="40.15" customHeight="1" x14ac:dyDescent="0.35">
      <c r="B1" s="19" t="s">
        <v>74</v>
      </c>
    </row>
    <row r="2" spans="2:2" ht="15" customHeight="1" x14ac:dyDescent="0.35"/>
    <row r="3" spans="2:2" ht="30" customHeight="1" x14ac:dyDescent="0.35">
      <c r="B3" s="9" t="s">
        <v>75</v>
      </c>
    </row>
    <row r="4" spans="2:2" ht="30" customHeight="1" x14ac:dyDescent="0.35">
      <c r="B4" s="8" t="s">
        <v>17</v>
      </c>
    </row>
    <row r="5" spans="2:2" ht="30" customHeight="1" x14ac:dyDescent="0.35">
      <c r="B5" s="8" t="s">
        <v>65</v>
      </c>
    </row>
    <row r="6" spans="2:2" ht="30" customHeight="1" x14ac:dyDescent="0.35">
      <c r="B6" s="8" t="s">
        <v>66</v>
      </c>
    </row>
    <row r="7" spans="2:2" ht="30" customHeight="1" x14ac:dyDescent="0.35">
      <c r="B7" s="8" t="s">
        <v>68</v>
      </c>
    </row>
    <row r="8" spans="2:2" ht="30" customHeight="1" x14ac:dyDescent="0.35">
      <c r="B8" s="8" t="s">
        <v>67</v>
      </c>
    </row>
  </sheetData>
  <dataValidations count="3">
    <dataValidation allowBlank="1" showInputMessage="1" showErrorMessage="1" prompt="Agregue empleados en esta hoja de cálculo. Las entradas en esta tabla se usan para su selección en la hojas de cálculo vista Calendario y Seguimiento de bajas del empleado." sqref="A1" xr:uid="{00000000-0002-0000-0200-000000000000}"/>
    <dataValidation allowBlank="1" showInputMessage="1" showErrorMessage="1" prompt="El título de la hoja de cálculo se encuentra en esta celda." sqref="B1" xr:uid="{00000000-0002-0000-0200-000001000000}"/>
    <dataValidation allowBlank="1" showInputMessage="1" showErrorMessage="1" prompt="Los nombres de empleados se encuentra en la columna con este encabezado." sqref="B3" xr:uid="{00000000-0002-0000-02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B1:B7"/>
  <sheetViews>
    <sheetView showGridLines="0" zoomScaleNormal="100" workbookViewId="0"/>
  </sheetViews>
  <sheetFormatPr defaultColWidth="9" defaultRowHeight="30" customHeight="1" x14ac:dyDescent="0.35"/>
  <cols>
    <col min="1" max="1" width="2.5" customWidth="1"/>
    <col min="2" max="2" width="29.75" customWidth="1"/>
    <col min="3" max="3" width="3.25" customWidth="1"/>
  </cols>
  <sheetData>
    <row r="1" spans="2:2" ht="40.15" customHeight="1" x14ac:dyDescent="0.35">
      <c r="B1" s="19" t="s">
        <v>76</v>
      </c>
    </row>
    <row r="2" spans="2:2" ht="15" customHeight="1" x14ac:dyDescent="0.35"/>
    <row r="3" spans="2:2" ht="30" customHeight="1" x14ac:dyDescent="0.35">
      <c r="B3" s="9" t="s">
        <v>77</v>
      </c>
    </row>
    <row r="4" spans="2:2" ht="30" customHeight="1" x14ac:dyDescent="0.35">
      <c r="B4" s="8" t="s">
        <v>72</v>
      </c>
    </row>
    <row r="5" spans="2:2" ht="30" customHeight="1" x14ac:dyDescent="0.35">
      <c r="B5" s="8" t="s">
        <v>38</v>
      </c>
    </row>
    <row r="6" spans="2:2" ht="30" customHeight="1" x14ac:dyDescent="0.35">
      <c r="B6" s="8" t="s">
        <v>44</v>
      </c>
    </row>
    <row r="7" spans="2:2" ht="30" customHeight="1" x14ac:dyDescent="0.35">
      <c r="B7" s="8" t="s">
        <v>50</v>
      </c>
    </row>
  </sheetData>
  <dataValidations count="3">
    <dataValidation allowBlank="1" showInputMessage="1" showErrorMessage="1" prompt="Escriba tipos de baja en la columna con este encabezado." sqref="B3" xr:uid="{00000000-0002-0000-0300-000000000000}"/>
    <dataValidation allowBlank="1" showInputMessage="1" showErrorMessage="1" prompt="Escriba tipos de bajas en la tabla de esta hoja de cálculo. Las entradas se usarán para su selección en la tabla Seguimiento de bajas de la hoja de cálculo Seguimiento de bajas del empleado." sqref="A1" xr:uid="{00000000-0002-0000-0300-000001000000}"/>
    <dataValidation allowBlank="1" showInputMessage="1" showErrorMessage="1" prompt="El título de la hoja de cálculo se encuentra en esta celda." sqref="B1" xr:uid="{00000000-0002-0000-0300-000002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pageSetUpPr fitToPage="1"/>
  </sheetPr>
  <dimension ref="B1:C9"/>
  <sheetViews>
    <sheetView showGridLines="0" zoomScaleNormal="100" workbookViewId="0"/>
  </sheetViews>
  <sheetFormatPr defaultColWidth="9" defaultRowHeight="30" customHeight="1" x14ac:dyDescent="0.35"/>
  <cols>
    <col min="1" max="1" width="2.5" customWidth="1"/>
    <col min="2" max="2" width="29.75" customWidth="1"/>
    <col min="3" max="3" width="25.5" customWidth="1"/>
    <col min="4" max="4" width="2.5" customWidth="1"/>
  </cols>
  <sheetData>
    <row r="1" spans="2:3" ht="40.15" customHeight="1" x14ac:dyDescent="0.35">
      <c r="B1" s="19" t="s">
        <v>78</v>
      </c>
    </row>
    <row r="2" spans="2:3" ht="15" customHeight="1" x14ac:dyDescent="0.35"/>
    <row r="3" spans="2:3" ht="30" customHeight="1" x14ac:dyDescent="0.35">
      <c r="B3" s="9" t="s">
        <v>78</v>
      </c>
      <c r="C3" s="9" t="s">
        <v>79</v>
      </c>
    </row>
    <row r="4" spans="2:3" ht="30" customHeight="1" x14ac:dyDescent="0.35">
      <c r="B4" s="11">
        <f ca="1">DATE(YEAR(TODAY()),1,1)</f>
        <v>45292</v>
      </c>
      <c r="C4" s="8" t="s">
        <v>80</v>
      </c>
    </row>
    <row r="5" spans="2:3" ht="30" customHeight="1" x14ac:dyDescent="0.35">
      <c r="B5" s="11">
        <f ca="1">DATE(YEAR(TODAY()),7,4)</f>
        <v>45477</v>
      </c>
      <c r="C5" s="8" t="s">
        <v>81</v>
      </c>
    </row>
    <row r="6" spans="2:3" ht="30" customHeight="1" x14ac:dyDescent="0.35">
      <c r="B6" s="11">
        <f ca="1">DATE(YEAR(TODAY()),11,24)</f>
        <v>45620</v>
      </c>
      <c r="C6" s="8" t="s">
        <v>82</v>
      </c>
    </row>
    <row r="7" spans="2:3" ht="30" customHeight="1" x14ac:dyDescent="0.35">
      <c r="B7" s="11">
        <f ca="1">DATE(YEAR(TODAY()),11,25)</f>
        <v>45621</v>
      </c>
      <c r="C7" s="8" t="s">
        <v>82</v>
      </c>
    </row>
    <row r="8" spans="2:3" ht="30" customHeight="1" x14ac:dyDescent="0.35">
      <c r="B8" s="11">
        <f ca="1">DATE(YEAR(TODAY()),12,24)</f>
        <v>45650</v>
      </c>
      <c r="C8" s="8" t="s">
        <v>83</v>
      </c>
    </row>
    <row r="9" spans="2:3" ht="30" customHeight="1" x14ac:dyDescent="0.35">
      <c r="B9" s="11">
        <f ca="1">DATE(YEAR(TODAY()),12,25)</f>
        <v>45651</v>
      </c>
      <c r="C9" s="8" t="s">
        <v>83</v>
      </c>
    </row>
  </sheetData>
  <dataValidations count="4">
    <dataValidation allowBlank="1" showInputMessage="1" showErrorMessage="1" prompt="Escriba la fecha del día festivo en la columna con este encabezado." sqref="B3" xr:uid="{00000000-0002-0000-0400-000000000000}"/>
    <dataValidation allowBlank="1" showInputMessage="1" showErrorMessage="1" prompt="Escriba la descripción en la columna con este encabezado." sqref="C3" xr:uid="{00000000-0002-0000-0400-000001000000}"/>
    <dataValidation allowBlank="1" showInputMessage="1" showErrorMessage="1" prompt="Escriba los días festivos de la empresa en la tabla en esta hoja de cálculo." sqref="A1" xr:uid="{00000000-0002-0000-0400-000002000000}"/>
    <dataValidation allowBlank="1" showInputMessage="1" showErrorMessage="1" prompt="El título de la hoja de cálculo se encuentra en esta celda." sqref="B1" xr:uid="{00000000-0002-0000-0400-000003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6979030D-4B84-490C-A91C-A2258FF8B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DA9B86-8B36-4D0F-8BCE-ADCBA8BAFB02}">
  <ds:schemaRefs>
    <ds:schemaRef ds:uri="http://schemas.microsoft.com/sharepoint/v3/contenttype/forms"/>
  </ds:schemaRefs>
</ds:datastoreItem>
</file>

<file path=customXml/itemProps3.xml><?xml version="1.0" encoding="utf-8"?>
<ds:datastoreItem xmlns:ds="http://schemas.openxmlformats.org/officeDocument/2006/customXml" ds:itemID="{D8E99775-E3F5-4CF8-B167-257CE3A43B7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TM02780235</Templat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Vista Calendario</vt:lpstr>
      <vt:lpstr>Seguimiento de bajas del emplea</vt:lpstr>
      <vt:lpstr>Lista de empleados</vt:lpstr>
      <vt:lpstr>Tipos de baja</vt:lpstr>
      <vt:lpstr>Días festivos de la empresa</vt:lpstr>
      <vt:lpstr>Calendar_Year</vt:lpstr>
      <vt:lpstr>ColumnTitle3</vt:lpstr>
      <vt:lpstr>ColumnTitle4</vt:lpstr>
      <vt:lpstr>ColumnTitleRegion..AC22.1</vt:lpstr>
      <vt:lpstr>lstEDates</vt:lpstr>
      <vt:lpstr>lstEmployees</vt:lpstr>
      <vt:lpstr>lstEmpNames</vt:lpstr>
      <vt:lpstr>lstHolidays</vt:lpstr>
      <vt:lpstr>lstHolidayTypes</vt:lpstr>
      <vt:lpstr>lstHTypes</vt:lpstr>
      <vt:lpstr>lstSdates</vt:lpstr>
      <vt:lpstr>Título1</vt:lpstr>
      <vt:lpstr>Título2</vt:lpstr>
      <vt:lpstr>TítuloDeColumna5</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2022-11-06T05:48:25Z</dcterms:created>
  <dcterms:modified xsi:type="dcterms:W3CDTF">2024-03-02T21:38:30Z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